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792" windowWidth="15420" windowHeight="8208" activeTab="0"/>
  </bookViews>
  <sheets>
    <sheet name="SIMU" sheetId="1" r:id="rId1"/>
    <sheet name="Podkladové výpočty 2014" sheetId="2" r:id="rId2"/>
  </sheets>
  <definedNames/>
  <calcPr fullCalcOnLoad="1"/>
</workbook>
</file>

<file path=xl/sharedStrings.xml><?xml version="1.0" encoding="utf-8"?>
<sst xmlns="http://schemas.openxmlformats.org/spreadsheetml/2006/main" count="100" uniqueCount="84">
  <si>
    <t>Součet sloupců 3 a 4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</si>
  <si>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</si>
  <si>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</si>
  <si>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</si>
  <si>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</si>
  <si>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</si>
  <si>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</si>
  <si>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</si>
  <si>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</si>
  <si>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</si>
  <si>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Podíl sloupce 5 a 2</t>
  </si>
  <si>
    <t>Podíl sloupce 16 a 17</t>
  </si>
  <si>
    <t>Podíl sloupce 8 a 7</t>
  </si>
  <si>
    <t>Podíl sloupce 12 a 8</t>
  </si>
  <si>
    <t>Zdroj údajů</t>
  </si>
  <si>
    <t>Ukazatel</t>
  </si>
  <si>
    <t>Poznámka</t>
  </si>
  <si>
    <t>Příloha č. 1</t>
  </si>
  <si>
    <t>Uhrazené splátky dluhopisů a půjčených prostředků</t>
  </si>
  <si>
    <t>Aktiva celkem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</si>
  <si>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</si>
  <si>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</si>
  <si>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</si>
  <si>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</si>
  <si>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</si>
  <si>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</si>
  <si>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Podíl zadluženosti na cizích zdrojích (v %)</t>
  </si>
  <si>
    <t>B.</t>
  </si>
  <si>
    <t xml:space="preserve"> - údaje v tisících Kč</t>
  </si>
  <si>
    <t>Podíl cizích zdrojů k celkovým aktivům (v %)</t>
  </si>
  <si>
    <t>Počet obyvatel obce</t>
  </si>
  <si>
    <t>Stav na bankovních účtech celkem</t>
  </si>
  <si>
    <t>Finanční výkaz FIN 2-12 M</t>
  </si>
  <si>
    <t>Algoritmy SIMU</t>
  </si>
  <si>
    <t>Účetní výkaz - Rozvaha, sloupec "BĚŽNÉ OBDOBÍ"</t>
  </si>
  <si>
    <t>Účetní výkaz - Rozvaha, sloupec "BĚŽNÉ OBDOBÍ - NETTO"</t>
  </si>
  <si>
    <t>SÚ 281, 282, 283, 451, 453 (u obcí) + SÚ 281, 451 (u PO)</t>
  </si>
  <si>
    <t>SÚ 289, 322, 326, 362, 452, 456, 457 (u obcí) + SÚ 289, 326, 452 (u PO)</t>
  </si>
  <si>
    <t>Staturátní město Chomutov</t>
  </si>
  <si>
    <t>Ing. Jan Mareš</t>
  </si>
  <si>
    <t>vedoucí odboru ekonomiky</t>
  </si>
  <si>
    <t>V Chomutově dne 3.3.2011</t>
  </si>
  <si>
    <t>Příjem celkem (po konsolidaci)</t>
  </si>
  <si>
    <t>Konsolidace provedena dle vyhlášky Ministerstva financí č. 449/2009 Sb. RS - rozpočtová skladba</t>
  </si>
  <si>
    <t>Číslo sloupce                                             (viz. Příloha č. 2)</t>
  </si>
  <si>
    <t>^</t>
  </si>
  <si>
    <t>SMCH</t>
  </si>
  <si>
    <t>ZŠ Zahradní</t>
  </si>
  <si>
    <t>ZŠ Příkopech</t>
  </si>
  <si>
    <t>ZŠ Kadaňská</t>
  </si>
  <si>
    <t xml:space="preserve">ZŠ Písečná </t>
  </si>
  <si>
    <t>7.</t>
  </si>
  <si>
    <t>ZŠ Hornická</t>
  </si>
  <si>
    <t>ZŠ Školní</t>
  </si>
  <si>
    <t>ZŠ Heyrovského</t>
  </si>
  <si>
    <t>ZŠ Březenecká</t>
  </si>
  <si>
    <t>ZŠ a MŠ 17. listopadu</t>
  </si>
  <si>
    <t xml:space="preserve">ZUŠ </t>
  </si>
  <si>
    <t>ZŠS a MŠ Palachova</t>
  </si>
  <si>
    <t>PZOO</t>
  </si>
  <si>
    <t>MěLesy</t>
  </si>
  <si>
    <t>SSCH</t>
  </si>
  <si>
    <t>TSMCH</t>
  </si>
  <si>
    <t>SKKS</t>
  </si>
  <si>
    <t>8.</t>
  </si>
  <si>
    <t>9.</t>
  </si>
  <si>
    <t>10.</t>
  </si>
  <si>
    <t>11.</t>
  </si>
  <si>
    <t>CELKEM (v Kč)</t>
  </si>
  <si>
    <t>CELKEM (v  tis. Kč)</t>
  </si>
  <si>
    <t>16.</t>
  </si>
  <si>
    <t>17.</t>
  </si>
  <si>
    <t>Účetní výkaz - Rozvaha, sloupec "BĚŽNÉ OBDOBÍ - BRUTTO"</t>
  </si>
  <si>
    <t>8-leté saldo</t>
  </si>
  <si>
    <t>D. III.</t>
  </si>
  <si>
    <t>Celkem</t>
  </si>
  <si>
    <t xml:space="preserve">15. </t>
  </si>
  <si>
    <t>&lt; 30%</t>
  </si>
  <si>
    <t>&lt; 25%</t>
  </si>
  <si>
    <t>≠ &lt;0,1&gt;</t>
  </si>
  <si>
    <t>Kritérium</t>
  </si>
  <si>
    <t>SVČ Domeček</t>
  </si>
  <si>
    <t>MŠ Jiráskova</t>
  </si>
  <si>
    <t>(údaje k 31.12.2014)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</si>
</sst>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dd/mm/yyyy"/>
    <numFmt numFmtId="167" formatCode="#,##0.00\ &quot;Kč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name val="Calibri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3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33" borderId="19" xfId="0" applyFont="1" applyFill="1" applyBorder="1" applyAlignment="1">
      <alignment vertical="center" wrapText="1"/>
    </xf>
    <xf numFmtId="0" fontId="27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3" fillId="0" borderId="15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33" borderId="1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Border="1" applyAlignment="1">
      <alignment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/>
    </xf>
    <xf numFmtId="3" fontId="31" fillId="0" borderId="15" xfId="0" applyNumberFormat="1" applyFont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23" xfId="0" applyFont="1" applyFill="1" applyBorder="1" applyAlignment="1">
      <alignment vertical="center" wrapText="1"/>
    </xf>
    <xf numFmtId="0" fontId="4" fillId="0" borderId="24" xfId="0" applyFont="1" applyBorder="1" applyAlignment="1">
      <alignment/>
    </xf>
    <xf numFmtId="0" fontId="31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/>
    </xf>
    <xf numFmtId="0" fontId="31" fillId="0" borderId="28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wrapText="1"/>
    </xf>
    <xf numFmtId="0" fontId="31" fillId="0" borderId="29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166" fontId="3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vertical="center" wrapText="1"/>
    </xf>
    <xf numFmtId="4" fontId="54" fillId="0" borderId="0" xfId="0" applyNumberFormat="1" applyFont="1" applyBorder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3" fontId="54" fillId="0" borderId="0" xfId="0" applyNumberFormat="1" applyFont="1" applyAlignment="1">
      <alignment/>
    </xf>
    <xf numFmtId="43" fontId="54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0" fillId="0" borderId="13" xfId="0" applyNumberFormat="1" applyFont="1" applyBorder="1" applyAlignment="1">
      <alignment/>
    </xf>
    <xf numFmtId="4" fontId="31" fillId="0" borderId="17" xfId="0" applyNumberFormat="1" applyFont="1" applyBorder="1" applyAlignment="1">
      <alignment horizontal="right" vertical="center" wrapText="1"/>
    </xf>
    <xf numFmtId="10" fontId="31" fillId="0" borderId="31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/>
    </xf>
    <xf numFmtId="4" fontId="0" fillId="0" borderId="2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167" fontId="7" fillId="0" borderId="0" xfId="0" applyNumberFormat="1" applyFont="1" applyAlignment="1">
      <alignment/>
    </xf>
    <xf numFmtId="4" fontId="0" fillId="0" borderId="2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 horizontal="right" wrapText="1" readingOrder="1"/>
    </xf>
    <xf numFmtId="43" fontId="0" fillId="0" borderId="0" xfId="0" applyNumberFormat="1" applyFont="1" applyAlignment="1">
      <alignment/>
    </xf>
    <xf numFmtId="4" fontId="4" fillId="0" borderId="24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31" fillId="0" borderId="17" xfId="0" applyNumberFormat="1" applyFont="1" applyBorder="1" applyAlignment="1">
      <alignment/>
    </xf>
    <xf numFmtId="4" fontId="31" fillId="0" borderId="15" xfId="0" applyNumberFormat="1" applyFont="1" applyBorder="1" applyAlignment="1">
      <alignment horizontal="right" vertical="center" wrapText="1"/>
    </xf>
    <xf numFmtId="10" fontId="31" fillId="0" borderId="17" xfId="0" applyNumberFormat="1" applyFont="1" applyBorder="1" applyAlignment="1">
      <alignment horizontal="right" vertical="center" wrapText="1"/>
    </xf>
    <xf numFmtId="4" fontId="31" fillId="0" borderId="32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PageLayoutView="0" workbookViewId="0" topLeftCell="A7">
      <selection activeCell="F22" sqref="F22"/>
    </sheetView>
  </sheetViews>
  <sheetFormatPr defaultColWidth="0" defaultRowHeight="12.75"/>
  <cols>
    <col min="1" max="1" width="2.8515625" style="3" customWidth="1"/>
    <col min="2" max="2" width="12.7109375" style="15" bestFit="1" customWidth="1"/>
    <col min="3" max="3" width="35.00390625" style="15" customWidth="1"/>
    <col min="4" max="5" width="19.421875" style="15" bestFit="1" customWidth="1"/>
    <col min="6" max="6" width="13.421875" style="15" bestFit="1" customWidth="1"/>
    <col min="7" max="7" width="40.28125" style="15" bestFit="1" customWidth="1"/>
    <col min="8" max="8" width="3.140625" style="3" customWidth="1"/>
    <col min="9" max="9" width="9.421875" style="60" bestFit="1" customWidth="1"/>
    <col min="10" max="253" width="61.57421875" style="3" customWidth="1"/>
    <col min="254" max="254" width="61.57421875" style="3" hidden="1" customWidth="1"/>
    <col min="255" max="255" width="61.57421875" style="3" customWidth="1"/>
    <col min="256" max="16384" width="61.57421875" style="3" hidden="1" customWidth="1"/>
  </cols>
  <sheetData>
    <row r="1" ht="14.25">
      <c r="IV1" s="3" t="s">
        <v>45</v>
      </c>
    </row>
    <row r="2" spans="2:9" s="2" customFormat="1" ht="18.75" customHeight="1">
      <c r="B2" s="95" t="s">
        <v>38</v>
      </c>
      <c r="C2" s="95"/>
      <c r="D2" s="97" t="s">
        <v>33</v>
      </c>
      <c r="E2" s="97"/>
      <c r="F2" s="97"/>
      <c r="G2" s="30" t="s">
        <v>17</v>
      </c>
      <c r="I2" s="60"/>
    </row>
    <row r="3" spans="2:9" s="22" customFormat="1" ht="15" customHeight="1">
      <c r="B3" s="96" t="s">
        <v>83</v>
      </c>
      <c r="C3" s="96"/>
      <c r="D3" s="98" t="s">
        <v>28</v>
      </c>
      <c r="E3" s="98"/>
      <c r="F3" s="98"/>
      <c r="G3" s="21"/>
      <c r="I3" s="61"/>
    </row>
    <row r="4" spans="2:7" ht="15" thickBot="1">
      <c r="B4" s="4"/>
      <c r="C4" s="4"/>
      <c r="D4" s="5"/>
      <c r="E4" s="5"/>
      <c r="F4" s="5"/>
      <c r="G4" s="1"/>
    </row>
    <row r="5" spans="2:9" ht="24" thickBot="1">
      <c r="B5" s="6" t="s">
        <v>44</v>
      </c>
      <c r="C5" s="7" t="s">
        <v>15</v>
      </c>
      <c r="D5" s="99" t="s">
        <v>14</v>
      </c>
      <c r="E5" s="100"/>
      <c r="F5" s="101"/>
      <c r="G5" s="8" t="s">
        <v>16</v>
      </c>
      <c r="I5" s="62" t="s">
        <v>80</v>
      </c>
    </row>
    <row r="6" spans="2:9" ht="24" customHeight="1">
      <c r="B6" s="9">
        <v>1</v>
      </c>
      <c r="C6" s="10" t="s">
        <v>30</v>
      </c>
      <c r="D6" s="18" t="s">
        <v>4</v>
      </c>
      <c r="E6" s="18"/>
      <c r="F6" s="26">
        <v>49185</v>
      </c>
      <c r="G6" s="27"/>
      <c r="I6" s="62"/>
    </row>
    <row r="7" spans="2:9" ht="24" customHeight="1">
      <c r="B7" s="11">
        <v>2</v>
      </c>
      <c r="C7" s="12" t="s">
        <v>42</v>
      </c>
      <c r="D7" s="19" t="s">
        <v>32</v>
      </c>
      <c r="E7" s="19"/>
      <c r="F7" s="68">
        <v>1818081.12</v>
      </c>
      <c r="G7" s="28" t="s">
        <v>43</v>
      </c>
      <c r="I7" s="62"/>
    </row>
    <row r="8" spans="2:9" ht="24" customHeight="1">
      <c r="B8" s="11">
        <v>3</v>
      </c>
      <c r="C8" s="12" t="s">
        <v>5</v>
      </c>
      <c r="D8" s="19" t="s">
        <v>32</v>
      </c>
      <c r="E8" s="19"/>
      <c r="F8" s="68">
        <v>2690.75</v>
      </c>
      <c r="G8" s="28"/>
      <c r="I8" s="62"/>
    </row>
    <row r="9" spans="2:9" ht="24" customHeight="1">
      <c r="B9" s="11">
        <v>4</v>
      </c>
      <c r="C9" s="12" t="s">
        <v>18</v>
      </c>
      <c r="D9" s="19" t="s">
        <v>32</v>
      </c>
      <c r="E9" s="19"/>
      <c r="F9" s="68">
        <v>0</v>
      </c>
      <c r="G9" s="28"/>
      <c r="I9" s="62"/>
    </row>
    <row r="10" spans="2:9" ht="24" customHeight="1">
      <c r="B10" s="11">
        <v>5</v>
      </c>
      <c r="C10" s="12" t="s">
        <v>1</v>
      </c>
      <c r="D10" s="19" t="s">
        <v>0</v>
      </c>
      <c r="E10" s="19"/>
      <c r="F10" s="68">
        <f>SUM(F8:F9)</f>
        <v>2690.75</v>
      </c>
      <c r="G10" s="28"/>
      <c r="I10" s="62"/>
    </row>
    <row r="11" spans="2:9" ht="24" customHeight="1">
      <c r="B11" s="11">
        <v>6</v>
      </c>
      <c r="C11" s="12" t="s">
        <v>9</v>
      </c>
      <c r="D11" s="19" t="s">
        <v>10</v>
      </c>
      <c r="E11" s="19"/>
      <c r="F11" s="69">
        <f>F10/F7</f>
        <v>0.0014799944680136165</v>
      </c>
      <c r="G11" s="28"/>
      <c r="I11" s="62" t="s">
        <v>77</v>
      </c>
    </row>
    <row r="12" spans="2:9" ht="24" customHeight="1">
      <c r="B12" s="11">
        <v>7</v>
      </c>
      <c r="C12" s="12" t="s">
        <v>19</v>
      </c>
      <c r="D12" s="19" t="s">
        <v>72</v>
      </c>
      <c r="E12" s="46" t="s">
        <v>22</v>
      </c>
      <c r="F12" s="90">
        <v>9435994.32</v>
      </c>
      <c r="G12" s="37"/>
      <c r="I12" s="62"/>
    </row>
    <row r="13" spans="2:9" ht="24" customHeight="1">
      <c r="B13" s="11">
        <v>8</v>
      </c>
      <c r="C13" s="12" t="s">
        <v>20</v>
      </c>
      <c r="D13" s="19" t="s">
        <v>34</v>
      </c>
      <c r="E13" s="19" t="s">
        <v>21</v>
      </c>
      <c r="F13" s="90">
        <v>851677.02</v>
      </c>
      <c r="G13" s="37"/>
      <c r="I13" s="62"/>
    </row>
    <row r="14" spans="2:9" ht="24" customHeight="1">
      <c r="B14" s="11">
        <v>9</v>
      </c>
      <c r="C14" s="12" t="s">
        <v>31</v>
      </c>
      <c r="D14" s="19" t="s">
        <v>72</v>
      </c>
      <c r="E14" s="19" t="s">
        <v>23</v>
      </c>
      <c r="F14" s="90">
        <v>372488.43</v>
      </c>
      <c r="G14" s="37"/>
      <c r="I14" s="62"/>
    </row>
    <row r="15" spans="2:9" ht="24" customHeight="1">
      <c r="B15" s="11">
        <v>10</v>
      </c>
      <c r="C15" s="12" t="s">
        <v>24</v>
      </c>
      <c r="D15" s="19" t="s">
        <v>34</v>
      </c>
      <c r="E15" s="19" t="s">
        <v>36</v>
      </c>
      <c r="F15" s="90">
        <v>451532.1</v>
      </c>
      <c r="G15" s="37"/>
      <c r="I15" s="62"/>
    </row>
    <row r="16" spans="2:9" ht="24" customHeight="1">
      <c r="B16" s="11">
        <v>11</v>
      </c>
      <c r="C16" s="12" t="s">
        <v>25</v>
      </c>
      <c r="D16" s="19" t="s">
        <v>34</v>
      </c>
      <c r="E16" s="19" t="s">
        <v>37</v>
      </c>
      <c r="F16" s="90">
        <v>4484</v>
      </c>
      <c r="G16" s="37"/>
      <c r="I16" s="62"/>
    </row>
    <row r="17" spans="2:9" ht="24" customHeight="1">
      <c r="B17" s="11">
        <v>12</v>
      </c>
      <c r="C17" s="12" t="s">
        <v>2</v>
      </c>
      <c r="D17" s="19" t="s">
        <v>3</v>
      </c>
      <c r="E17" s="19"/>
      <c r="F17" s="91">
        <f>SUM(F15+F16)</f>
        <v>456016.1</v>
      </c>
      <c r="G17" s="28"/>
      <c r="I17" s="62"/>
    </row>
    <row r="18" spans="2:9" ht="24" customHeight="1">
      <c r="B18" s="11">
        <v>13</v>
      </c>
      <c r="C18" s="12" t="s">
        <v>29</v>
      </c>
      <c r="D18" s="19" t="s">
        <v>12</v>
      </c>
      <c r="E18" s="19"/>
      <c r="F18" s="92">
        <f>F13/F12</f>
        <v>0.09025832266503526</v>
      </c>
      <c r="G18" s="28"/>
      <c r="I18" s="62" t="s">
        <v>78</v>
      </c>
    </row>
    <row r="19" spans="2:9" ht="24" customHeight="1">
      <c r="B19" s="11">
        <v>14</v>
      </c>
      <c r="C19" s="12" t="s">
        <v>26</v>
      </c>
      <c r="D19" s="19" t="s">
        <v>13</v>
      </c>
      <c r="E19" s="19"/>
      <c r="F19" s="92">
        <f>F17/F13</f>
        <v>0.5354331387266971</v>
      </c>
      <c r="G19" s="28"/>
      <c r="I19" s="62"/>
    </row>
    <row r="20" spans="2:9" ht="24" customHeight="1">
      <c r="B20" s="11">
        <v>15</v>
      </c>
      <c r="C20" s="12" t="s">
        <v>73</v>
      </c>
      <c r="D20" s="19" t="s">
        <v>32</v>
      </c>
      <c r="E20" s="19"/>
      <c r="F20" s="68">
        <v>137637.41</v>
      </c>
      <c r="G20" s="28"/>
      <c r="I20" s="62"/>
    </row>
    <row r="21" spans="2:9" ht="24" customHeight="1">
      <c r="B21" s="11">
        <v>16</v>
      </c>
      <c r="C21" s="12" t="s">
        <v>6</v>
      </c>
      <c r="D21" s="19" t="s">
        <v>35</v>
      </c>
      <c r="E21" s="46" t="s">
        <v>27</v>
      </c>
      <c r="F21" s="90">
        <v>1173591.3</v>
      </c>
      <c r="G21" s="37"/>
      <c r="I21" s="62"/>
    </row>
    <row r="22" spans="2:9" ht="24" customHeight="1">
      <c r="B22" s="11">
        <v>17</v>
      </c>
      <c r="C22" s="12" t="s">
        <v>7</v>
      </c>
      <c r="D22" s="19" t="s">
        <v>34</v>
      </c>
      <c r="E22" s="46" t="s">
        <v>74</v>
      </c>
      <c r="F22" s="90">
        <v>110923.11</v>
      </c>
      <c r="G22" s="37"/>
      <c r="I22" s="62"/>
    </row>
    <row r="23" spans="2:9" ht="24" customHeight="1" thickBot="1">
      <c r="B23" s="13">
        <v>18</v>
      </c>
      <c r="C23" s="14" t="s">
        <v>8</v>
      </c>
      <c r="D23" s="20" t="s">
        <v>11</v>
      </c>
      <c r="E23" s="20"/>
      <c r="F23" s="93">
        <f>F21/F22</f>
        <v>10.58022354403875</v>
      </c>
      <c r="G23" s="29"/>
      <c r="I23" s="63" t="s">
        <v>79</v>
      </c>
    </row>
    <row r="26" spans="2:9" s="25" customFormat="1" ht="11.25" customHeight="1">
      <c r="B26" s="31" t="s">
        <v>41</v>
      </c>
      <c r="C26" s="47">
        <v>42135</v>
      </c>
      <c r="D26" s="23"/>
      <c r="E26" s="23"/>
      <c r="F26" s="24" t="s">
        <v>39</v>
      </c>
      <c r="G26" s="23"/>
      <c r="I26" s="60"/>
    </row>
    <row r="27" spans="2:9" s="25" customFormat="1" ht="12.75" customHeight="1">
      <c r="B27" s="23"/>
      <c r="C27" s="23"/>
      <c r="D27" s="23"/>
      <c r="E27" s="23"/>
      <c r="F27" s="94" t="s">
        <v>40</v>
      </c>
      <c r="G27" s="94"/>
      <c r="I27" s="60"/>
    </row>
    <row r="28" spans="2:3" ht="14.25">
      <c r="B28" s="16"/>
      <c r="C28" s="17"/>
    </row>
  </sheetData>
  <sheetProtection/>
  <mergeCells count="6">
    <mergeCell ref="F27:G27"/>
    <mergeCell ref="B2:C2"/>
    <mergeCell ref="B3:C3"/>
    <mergeCell ref="D2:F2"/>
    <mergeCell ref="D3:F3"/>
    <mergeCell ref="D5:F5"/>
  </mergeCells>
  <printOptions horizontalCentered="1"/>
  <pageMargins left="0.1968503937007874" right="0.2755905511811024" top="0.51" bottom="0.37" header="0.2362204724409449" footer="0.2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="160" zoomScaleNormal="160" zoomScalePageLayoutView="0" workbookViewId="0" topLeftCell="R1">
      <selection activeCell="N6" sqref="N6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16.57421875" style="0" customWidth="1"/>
    <col min="4" max="4" width="15.140625" style="0" customWidth="1"/>
    <col min="5" max="5" width="14.57421875" style="0" customWidth="1"/>
    <col min="6" max="6" width="14.00390625" style="0" customWidth="1"/>
    <col min="7" max="7" width="14.421875" style="0" customWidth="1"/>
    <col min="8" max="8" width="14.57421875" style="0" customWidth="1"/>
    <col min="9" max="9" width="14.00390625" style="0" customWidth="1"/>
    <col min="10" max="10" width="16.421875" style="0" customWidth="1"/>
    <col min="11" max="11" width="16.00390625" style="0" customWidth="1"/>
    <col min="12" max="12" width="20.57421875" style="0" customWidth="1"/>
    <col min="13" max="13" width="15.140625" style="0" customWidth="1"/>
    <col min="14" max="14" width="21.28125" style="0" customWidth="1"/>
    <col min="15" max="16" width="16.7109375" style="0" customWidth="1"/>
    <col min="17" max="18" width="17.7109375" style="0" customWidth="1"/>
    <col min="19" max="19" width="18.00390625" style="0" customWidth="1"/>
    <col min="20" max="20" width="17.140625" style="0" customWidth="1"/>
    <col min="21" max="21" width="19.421875" style="0" customWidth="1"/>
    <col min="22" max="22" width="20.7109375" style="0" customWidth="1"/>
    <col min="23" max="23" width="22.00390625" style="0" customWidth="1"/>
  </cols>
  <sheetData>
    <row r="1" spans="3:23" ht="13.5">
      <c r="C1" s="34" t="s">
        <v>46</v>
      </c>
      <c r="D1" s="33" t="s">
        <v>47</v>
      </c>
      <c r="E1" s="33" t="s">
        <v>48</v>
      </c>
      <c r="F1" s="33" t="s">
        <v>49</v>
      </c>
      <c r="G1" s="33" t="s">
        <v>50</v>
      </c>
      <c r="H1" s="33" t="s">
        <v>52</v>
      </c>
      <c r="I1" s="33" t="s">
        <v>53</v>
      </c>
      <c r="J1" s="33" t="s">
        <v>54</v>
      </c>
      <c r="K1" s="33" t="s">
        <v>55</v>
      </c>
      <c r="L1" s="33" t="s">
        <v>56</v>
      </c>
      <c r="M1" s="33" t="s">
        <v>57</v>
      </c>
      <c r="N1" s="33" t="s">
        <v>58</v>
      </c>
      <c r="O1" s="33" t="s">
        <v>82</v>
      </c>
      <c r="P1" s="33" t="s">
        <v>81</v>
      </c>
      <c r="Q1" s="33" t="s">
        <v>59</v>
      </c>
      <c r="R1" s="33" t="s">
        <v>60</v>
      </c>
      <c r="S1" s="33" t="s">
        <v>61</v>
      </c>
      <c r="T1" s="33" t="s">
        <v>62</v>
      </c>
      <c r="U1" s="33" t="s">
        <v>63</v>
      </c>
      <c r="V1" s="33" t="s">
        <v>68</v>
      </c>
      <c r="W1" s="35" t="s">
        <v>69</v>
      </c>
    </row>
    <row r="2" spans="3:23" ht="14.25" thickBot="1">
      <c r="C2" s="32"/>
      <c r="D2" s="32"/>
      <c r="L2" s="48"/>
      <c r="W2" s="36"/>
    </row>
    <row r="3" spans="1:23" ht="14.25">
      <c r="A3" s="38" t="s">
        <v>51</v>
      </c>
      <c r="B3" s="42" t="s">
        <v>19</v>
      </c>
      <c r="C3" s="71">
        <v>8412766158.8</v>
      </c>
      <c r="D3" s="71">
        <v>64399207.33</v>
      </c>
      <c r="E3" s="76">
        <v>37528974.23</v>
      </c>
      <c r="F3" s="77">
        <v>39016529.05</v>
      </c>
      <c r="G3" s="77">
        <v>40238099.3</v>
      </c>
      <c r="H3" s="77">
        <v>32744597.75</v>
      </c>
      <c r="I3" s="77">
        <v>36540013.29</v>
      </c>
      <c r="J3" s="77">
        <v>31627422.65</v>
      </c>
      <c r="K3" s="77">
        <v>52064394.71</v>
      </c>
      <c r="L3" s="77">
        <v>41914274.93</v>
      </c>
      <c r="M3" s="77">
        <v>16615989.06</v>
      </c>
      <c r="N3" s="102">
        <v>28732435.25</v>
      </c>
      <c r="O3" s="77">
        <v>105783922.69</v>
      </c>
      <c r="P3" s="77">
        <v>4833003.48</v>
      </c>
      <c r="Q3" s="77">
        <v>138488255.73</v>
      </c>
      <c r="R3" s="77">
        <v>16420160.44</v>
      </c>
      <c r="S3" s="77">
        <v>68232124.57</v>
      </c>
      <c r="T3" s="77">
        <v>208792122.35</v>
      </c>
      <c r="U3" s="77">
        <v>59256635.52</v>
      </c>
      <c r="V3" s="84">
        <f aca="true" t="shared" si="0" ref="V3:V9">SUM(C3:U3)</f>
        <v>9435994321.13</v>
      </c>
      <c r="W3" s="85">
        <f>V3/1000</f>
        <v>9435994.32113</v>
      </c>
    </row>
    <row r="4" spans="1:23" ht="13.5">
      <c r="A4" s="39" t="s">
        <v>64</v>
      </c>
      <c r="B4" s="43" t="s">
        <v>20</v>
      </c>
      <c r="C4" s="72">
        <v>754919796.95</v>
      </c>
      <c r="D4" s="72">
        <v>3595252.49</v>
      </c>
      <c r="E4" s="70">
        <v>3217781.68</v>
      </c>
      <c r="F4" s="78">
        <v>2087185.71</v>
      </c>
      <c r="G4" s="78">
        <v>1925567.3</v>
      </c>
      <c r="H4" s="78">
        <v>1992183.45</v>
      </c>
      <c r="I4" s="78">
        <v>3644488.27</v>
      </c>
      <c r="J4" s="78">
        <v>3580821.28</v>
      </c>
      <c r="K4" s="78">
        <v>3102961.27</v>
      </c>
      <c r="L4" s="78">
        <v>2338692.89</v>
      </c>
      <c r="M4" s="78">
        <v>1944397.3</v>
      </c>
      <c r="N4" s="78">
        <v>1119517.42</v>
      </c>
      <c r="O4" s="78">
        <v>9491205.45</v>
      </c>
      <c r="P4" s="78">
        <v>1531615.7</v>
      </c>
      <c r="Q4" s="78">
        <v>14914738.47</v>
      </c>
      <c r="R4" s="78">
        <v>932556.42</v>
      </c>
      <c r="S4" s="78">
        <v>23006059.34</v>
      </c>
      <c r="T4" s="78">
        <v>16655985.02</v>
      </c>
      <c r="U4" s="78">
        <v>1676211.77</v>
      </c>
      <c r="V4" s="86">
        <f t="shared" si="0"/>
        <v>851677018.18</v>
      </c>
      <c r="W4" s="87">
        <f aca="true" t="shared" si="1" ref="W4:W9">V4/1000</f>
        <v>851677.0181799999</v>
      </c>
    </row>
    <row r="5" spans="1:23" ht="13.5" customHeight="1">
      <c r="A5" s="40" t="s">
        <v>65</v>
      </c>
      <c r="B5" s="44" t="s">
        <v>31</v>
      </c>
      <c r="C5" s="70">
        <v>300126162.32</v>
      </c>
      <c r="D5" s="70">
        <v>3576263.7</v>
      </c>
      <c r="E5" s="70">
        <v>3011834.32</v>
      </c>
      <c r="F5" s="78">
        <v>3077324.6</v>
      </c>
      <c r="G5" s="78">
        <v>2498840.38</v>
      </c>
      <c r="H5" s="78">
        <v>2796510.15</v>
      </c>
      <c r="I5" s="78">
        <v>2344418.69</v>
      </c>
      <c r="J5" s="78">
        <v>5019138.36</v>
      </c>
      <c r="K5" s="78">
        <v>3349872.69</v>
      </c>
      <c r="L5" s="78">
        <v>3604435.45</v>
      </c>
      <c r="M5" s="78">
        <v>2262071.83</v>
      </c>
      <c r="N5" s="78">
        <v>1581706.89</v>
      </c>
      <c r="O5" s="78">
        <v>9093404.86</v>
      </c>
      <c r="P5" s="78">
        <v>1421451.97</v>
      </c>
      <c r="Q5" s="78">
        <v>3323836.16</v>
      </c>
      <c r="R5" s="78">
        <v>9598129.01</v>
      </c>
      <c r="S5" s="78">
        <v>11930174.39</v>
      </c>
      <c r="T5" s="78">
        <v>625883.87</v>
      </c>
      <c r="U5" s="78">
        <v>3246973.33</v>
      </c>
      <c r="V5" s="86">
        <f t="shared" si="0"/>
        <v>372488432.96999997</v>
      </c>
      <c r="W5" s="87">
        <f t="shared" si="1"/>
        <v>372488.43296999997</v>
      </c>
    </row>
    <row r="6" spans="1:23" ht="13.5">
      <c r="A6" s="39" t="s">
        <v>66</v>
      </c>
      <c r="B6" s="43" t="s">
        <v>24</v>
      </c>
      <c r="C6" s="70">
        <v>450000000</v>
      </c>
      <c r="D6" s="70">
        <v>0</v>
      </c>
      <c r="E6" s="70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1532100</v>
      </c>
      <c r="U6" s="78">
        <v>0</v>
      </c>
      <c r="V6" s="86">
        <f t="shared" si="0"/>
        <v>451532100</v>
      </c>
      <c r="W6" s="87">
        <f t="shared" si="1"/>
        <v>451532.1</v>
      </c>
    </row>
    <row r="7" spans="1:23" ht="13.5">
      <c r="A7" s="39" t="s">
        <v>67</v>
      </c>
      <c r="B7" s="43" t="s">
        <v>25</v>
      </c>
      <c r="C7" s="70">
        <v>0</v>
      </c>
      <c r="D7" s="70">
        <v>0</v>
      </c>
      <c r="E7" s="70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4484000</v>
      </c>
      <c r="R7" s="78">
        <v>0</v>
      </c>
      <c r="S7" s="78">
        <v>0</v>
      </c>
      <c r="T7" s="78">
        <v>0</v>
      </c>
      <c r="U7" s="78">
        <v>0</v>
      </c>
      <c r="V7" s="86">
        <f t="shared" si="0"/>
        <v>4484000</v>
      </c>
      <c r="W7" s="87">
        <f t="shared" si="1"/>
        <v>4484</v>
      </c>
    </row>
    <row r="8" spans="1:23" ht="13.5">
      <c r="A8" s="39" t="s">
        <v>70</v>
      </c>
      <c r="B8" s="43" t="s">
        <v>6</v>
      </c>
      <c r="C8" s="70">
        <v>1047533572.34</v>
      </c>
      <c r="D8" s="70">
        <v>4737926.81</v>
      </c>
      <c r="E8" s="70">
        <v>4087682.5</v>
      </c>
      <c r="F8" s="78">
        <v>3491511.44</v>
      </c>
      <c r="G8" s="78">
        <v>3235281.9</v>
      </c>
      <c r="H8" s="78">
        <v>3263593.19</v>
      </c>
      <c r="I8" s="78">
        <v>3741329</v>
      </c>
      <c r="J8" s="78">
        <v>5403936.13</v>
      </c>
      <c r="K8" s="78">
        <v>4184385.35</v>
      </c>
      <c r="L8" s="78">
        <v>3982793.5</v>
      </c>
      <c r="M8" s="78">
        <v>2749354.56</v>
      </c>
      <c r="N8" s="78">
        <v>1813707.84</v>
      </c>
      <c r="O8" s="78">
        <v>10672293.39</v>
      </c>
      <c r="P8" s="78">
        <v>1741386.97</v>
      </c>
      <c r="Q8" s="78">
        <v>15213894.29</v>
      </c>
      <c r="R8" s="78">
        <v>10660564.82</v>
      </c>
      <c r="S8" s="78">
        <v>29379585.28</v>
      </c>
      <c r="T8" s="78">
        <v>13293466.22</v>
      </c>
      <c r="U8" s="78">
        <v>4405033.33</v>
      </c>
      <c r="V8" s="86">
        <f t="shared" si="0"/>
        <v>1173591298.86</v>
      </c>
      <c r="W8" s="87">
        <f t="shared" si="1"/>
        <v>1173591.29886</v>
      </c>
    </row>
    <row r="9" spans="1:23" ht="14.25" thickBot="1">
      <c r="A9" s="41" t="s">
        <v>71</v>
      </c>
      <c r="B9" s="45" t="s">
        <v>7</v>
      </c>
      <c r="C9" s="74">
        <v>33917103.85</v>
      </c>
      <c r="D9" s="74">
        <v>3595252.49</v>
      </c>
      <c r="E9" s="74">
        <v>2811818.48</v>
      </c>
      <c r="F9" s="79">
        <v>2087185.71</v>
      </c>
      <c r="G9" s="79">
        <v>1925567.3</v>
      </c>
      <c r="H9" s="79">
        <v>1992183.45</v>
      </c>
      <c r="I9" s="79">
        <v>3644488.27</v>
      </c>
      <c r="J9" s="79">
        <v>3580821.28</v>
      </c>
      <c r="K9" s="79">
        <v>3102961.27</v>
      </c>
      <c r="L9" s="79">
        <v>2338692.89</v>
      </c>
      <c r="M9" s="79">
        <v>1944397.3</v>
      </c>
      <c r="N9" s="79">
        <v>1119517.42</v>
      </c>
      <c r="O9" s="79">
        <v>9491205.45</v>
      </c>
      <c r="P9" s="79">
        <v>1531615.7</v>
      </c>
      <c r="Q9" s="79">
        <v>8380585.14</v>
      </c>
      <c r="R9" s="79">
        <v>932556.42</v>
      </c>
      <c r="S9" s="79">
        <v>11727059.34</v>
      </c>
      <c r="T9" s="79">
        <v>15123885.02</v>
      </c>
      <c r="U9" s="79">
        <v>1676211.77</v>
      </c>
      <c r="V9" s="88">
        <f t="shared" si="0"/>
        <v>110923108.55000001</v>
      </c>
      <c r="W9" s="89">
        <f t="shared" si="1"/>
        <v>110923.10855000002</v>
      </c>
    </row>
    <row r="10" spans="3:23" ht="12.75">
      <c r="C10" s="64"/>
      <c r="D10" s="64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83"/>
      <c r="Q10" s="65"/>
      <c r="R10" s="65"/>
      <c r="S10" s="65"/>
      <c r="T10" s="65"/>
      <c r="U10" s="65"/>
      <c r="V10" s="65"/>
      <c r="W10" s="56"/>
    </row>
    <row r="11" spans="3:23" ht="13.5" thickBot="1">
      <c r="C11" s="64"/>
      <c r="D11" s="64"/>
      <c r="E11" s="64"/>
      <c r="F11" s="65"/>
      <c r="G11" s="65"/>
      <c r="H11" s="65"/>
      <c r="I11" s="65"/>
      <c r="J11" s="82">
        <v>1048683.26</v>
      </c>
      <c r="K11" s="65"/>
      <c r="L11" s="65"/>
      <c r="M11" s="65"/>
      <c r="N11" s="65"/>
      <c r="O11" s="65"/>
      <c r="P11" s="83"/>
      <c r="Q11" s="65"/>
      <c r="R11" s="65"/>
      <c r="S11" s="80">
        <v>9818692.23</v>
      </c>
      <c r="T11" s="65"/>
      <c r="U11" s="65"/>
      <c r="V11" s="65"/>
      <c r="W11" s="56"/>
    </row>
    <row r="12" spans="1:23" ht="14.25" thickBot="1">
      <c r="A12" s="51" t="s">
        <v>76</v>
      </c>
      <c r="B12" s="52" t="s">
        <v>73</v>
      </c>
      <c r="C12" s="67">
        <f>C21</f>
        <v>137637409.25699997</v>
      </c>
      <c r="D12" s="80">
        <v>3501318.67</v>
      </c>
      <c r="E12" s="80">
        <v>2956877.02</v>
      </c>
      <c r="F12" s="80">
        <v>3044202.84</v>
      </c>
      <c r="G12" s="80">
        <v>2430245.74</v>
      </c>
      <c r="H12" s="80">
        <v>2777358.13</v>
      </c>
      <c r="I12" s="81">
        <v>2340073.23</v>
      </c>
      <c r="J12" s="80">
        <v>3821040.83</v>
      </c>
      <c r="K12" s="80">
        <v>3181133.62</v>
      </c>
      <c r="L12" s="80">
        <v>3270407.6</v>
      </c>
      <c r="M12" s="80">
        <v>2124394.58</v>
      </c>
      <c r="N12" s="80">
        <v>1555805.48</v>
      </c>
      <c r="O12" s="80">
        <v>8998222.61</v>
      </c>
      <c r="P12" s="80">
        <v>1386399.46</v>
      </c>
      <c r="Q12" s="80">
        <v>3134551.13</v>
      </c>
      <c r="R12" s="80">
        <v>9598129.01</v>
      </c>
      <c r="S12" s="80">
        <v>2041013.7</v>
      </c>
      <c r="T12" s="80">
        <v>584065.49</v>
      </c>
      <c r="U12" s="80">
        <v>3569502.14</v>
      </c>
      <c r="V12" s="65"/>
      <c r="W12" s="56"/>
    </row>
    <row r="13" spans="2:23" ht="12.75">
      <c r="B13" s="50">
        <v>2007</v>
      </c>
      <c r="C13" s="49">
        <v>49208860.59</v>
      </c>
      <c r="D13" s="75">
        <v>74945.03</v>
      </c>
      <c r="E13" s="75">
        <v>54957.3</v>
      </c>
      <c r="F13" s="75">
        <v>33121.76</v>
      </c>
      <c r="G13" s="75">
        <v>68594.64</v>
      </c>
      <c r="H13" s="75">
        <v>19152.02</v>
      </c>
      <c r="I13" s="81">
        <v>4345.46</v>
      </c>
      <c r="J13" s="75">
        <v>149414.27</v>
      </c>
      <c r="K13" s="75">
        <v>168739.07</v>
      </c>
      <c r="L13" s="75">
        <v>334027.85</v>
      </c>
      <c r="M13" s="75">
        <v>137677.25</v>
      </c>
      <c r="N13" s="75">
        <v>25901.41</v>
      </c>
      <c r="O13" s="75">
        <v>95182.25</v>
      </c>
      <c r="P13" s="75">
        <v>35052.51</v>
      </c>
      <c r="Q13" s="75">
        <v>189285.03</v>
      </c>
      <c r="R13" s="75">
        <v>224899.81</v>
      </c>
      <c r="S13" s="75">
        <v>70468.46</v>
      </c>
      <c r="T13" s="75">
        <v>41818.38</v>
      </c>
      <c r="U13" s="75">
        <v>18945.62</v>
      </c>
      <c r="V13" s="56"/>
      <c r="W13" s="56"/>
    </row>
    <row r="14" spans="2:23" ht="12.75">
      <c r="B14" s="50">
        <v>2008</v>
      </c>
      <c r="C14" s="49">
        <v>100072035.63</v>
      </c>
      <c r="D14" s="75">
        <f aca="true" t="shared" si="2" ref="D14:R14">SUM(D12:D13)</f>
        <v>3576263.6999999997</v>
      </c>
      <c r="E14" s="75">
        <f t="shared" si="2"/>
        <v>3011834.32</v>
      </c>
      <c r="F14" s="75">
        <f t="shared" si="2"/>
        <v>3077324.5999999996</v>
      </c>
      <c r="G14" s="75">
        <f t="shared" si="2"/>
        <v>2498840.3800000004</v>
      </c>
      <c r="H14" s="75">
        <f t="shared" si="2"/>
        <v>2796510.15</v>
      </c>
      <c r="I14" s="75">
        <f t="shared" si="2"/>
        <v>2344418.69</v>
      </c>
      <c r="J14" s="75">
        <f>SUM(J11:J13)</f>
        <v>5019138.359999999</v>
      </c>
      <c r="K14" s="75">
        <f t="shared" si="2"/>
        <v>3349872.69</v>
      </c>
      <c r="L14" s="75">
        <f t="shared" si="2"/>
        <v>3604435.45</v>
      </c>
      <c r="M14" s="75">
        <f t="shared" si="2"/>
        <v>2262071.83</v>
      </c>
      <c r="N14" s="75">
        <f t="shared" si="2"/>
        <v>1581706.89</v>
      </c>
      <c r="O14" s="75">
        <f t="shared" si="2"/>
        <v>9093404.86</v>
      </c>
      <c r="P14" s="75">
        <f>SUM(P12:P13)</f>
        <v>1421451.97</v>
      </c>
      <c r="Q14" s="75">
        <f t="shared" si="2"/>
        <v>3323836.1599999997</v>
      </c>
      <c r="R14" s="75">
        <f t="shared" si="2"/>
        <v>9823028.82</v>
      </c>
      <c r="S14" s="75">
        <f>SUM(S11:S13)</f>
        <v>11930174.39</v>
      </c>
      <c r="T14" s="75">
        <f>SUM(T12:T13)</f>
        <v>625883.87</v>
      </c>
      <c r="U14" s="75">
        <f>SUM(U12:U13)</f>
        <v>3588447.7600000002</v>
      </c>
      <c r="V14" s="56"/>
      <c r="W14" s="56"/>
    </row>
    <row r="15" spans="2:23" ht="12.75">
      <c r="B15" s="50">
        <v>2009</v>
      </c>
      <c r="C15" s="49">
        <v>-42752.49</v>
      </c>
      <c r="D15" s="54"/>
      <c r="E15" s="55"/>
      <c r="F15" s="56"/>
      <c r="G15" s="48"/>
      <c r="H15" s="56"/>
      <c r="I15" s="56"/>
      <c r="J15" s="56"/>
      <c r="K15" s="56"/>
      <c r="L15" s="56"/>
      <c r="M15" s="57"/>
      <c r="N15" s="53"/>
      <c r="O15" s="57"/>
      <c r="P15" s="57"/>
      <c r="Q15" s="48"/>
      <c r="R15" s="56"/>
      <c r="S15" s="56"/>
      <c r="T15" s="56"/>
      <c r="U15" s="56"/>
      <c r="V15" s="56"/>
      <c r="W15" s="56"/>
    </row>
    <row r="16" spans="2:23" ht="12.75">
      <c r="B16" s="50">
        <v>2010</v>
      </c>
      <c r="C16" s="49">
        <v>-239025.743</v>
      </c>
      <c r="D16" s="54"/>
      <c r="E16" s="55"/>
      <c r="F16" s="56"/>
      <c r="G16" s="48"/>
      <c r="H16" s="56"/>
      <c r="I16" s="56"/>
      <c r="J16" s="56"/>
      <c r="K16" s="56"/>
      <c r="L16" s="56"/>
      <c r="M16" s="57"/>
      <c r="N16" s="53"/>
      <c r="O16" s="57"/>
      <c r="P16" s="57"/>
      <c r="Q16" s="56"/>
      <c r="R16" s="56"/>
      <c r="S16" s="56"/>
      <c r="T16" s="56"/>
      <c r="U16" s="56"/>
      <c r="V16" s="56"/>
      <c r="W16" s="56"/>
    </row>
    <row r="17" spans="2:23" ht="12.75">
      <c r="B17" s="50">
        <v>2011</v>
      </c>
      <c r="C17" s="49">
        <v>-167571745.93</v>
      </c>
      <c r="D17" s="54"/>
      <c r="E17" s="55"/>
      <c r="F17" s="56"/>
      <c r="G17" s="56"/>
      <c r="H17" s="56"/>
      <c r="I17" s="56"/>
      <c r="J17" s="56"/>
      <c r="K17" s="56"/>
      <c r="L17" s="56"/>
      <c r="M17" s="57"/>
      <c r="N17" s="53"/>
      <c r="O17" s="57"/>
      <c r="P17" s="57"/>
      <c r="Q17" s="56"/>
      <c r="R17" s="56"/>
      <c r="S17" s="56"/>
      <c r="T17" s="56"/>
      <c r="U17" s="56"/>
      <c r="V17" s="56"/>
      <c r="W17" s="56"/>
    </row>
    <row r="18" spans="2:23" ht="12.75">
      <c r="B18" s="50">
        <v>2012</v>
      </c>
      <c r="C18" s="49">
        <v>-356202248.79</v>
      </c>
      <c r="D18" s="54"/>
      <c r="E18" s="55"/>
      <c r="F18" s="56"/>
      <c r="G18" s="56"/>
      <c r="H18" s="56"/>
      <c r="I18" s="56"/>
      <c r="J18" s="56"/>
      <c r="K18" s="56"/>
      <c r="L18" s="56"/>
      <c r="M18" s="57"/>
      <c r="N18" s="53"/>
      <c r="O18" s="57"/>
      <c r="P18" s="57"/>
      <c r="Q18" s="56"/>
      <c r="R18" s="56"/>
      <c r="S18" s="56"/>
      <c r="T18" s="56"/>
      <c r="U18" s="56"/>
      <c r="V18" s="56"/>
      <c r="W18" s="56"/>
    </row>
    <row r="19" spans="2:23" ht="12.75">
      <c r="B19" s="50">
        <v>2013</v>
      </c>
      <c r="C19" s="49">
        <v>424023331.6</v>
      </c>
      <c r="D19" s="54"/>
      <c r="E19" s="55"/>
      <c r="F19" s="56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6"/>
      <c r="R19" s="56"/>
      <c r="S19" s="56"/>
      <c r="T19" s="56"/>
      <c r="U19" s="56"/>
      <c r="V19" s="56"/>
      <c r="W19" s="56"/>
    </row>
    <row r="20" spans="2:23" ht="12.75">
      <c r="B20" s="50">
        <v>2014</v>
      </c>
      <c r="C20" s="49">
        <v>88388954.39</v>
      </c>
      <c r="D20" s="55"/>
      <c r="E20" s="55"/>
      <c r="F20" s="56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6"/>
      <c r="R20" s="56"/>
      <c r="S20" s="56"/>
      <c r="T20" s="56"/>
      <c r="U20" s="56"/>
      <c r="V20" s="56"/>
      <c r="W20" s="56"/>
    </row>
    <row r="21" spans="2:23" ht="12.75">
      <c r="B21" s="50" t="s">
        <v>75</v>
      </c>
      <c r="C21" s="66">
        <f>SUM(C13:C20)</f>
        <v>137637409.25699997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3:23" ht="12.7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2:5" ht="12.75">
      <c r="B23" s="59">
        <v>231</v>
      </c>
      <c r="C23" s="73">
        <v>207570416.7</v>
      </c>
      <c r="E23" s="58"/>
    </row>
    <row r="24" spans="2:5" ht="12.75">
      <c r="B24" s="59">
        <v>236</v>
      </c>
      <c r="C24" s="73">
        <v>92555745.62</v>
      </c>
      <c r="E24" s="58"/>
    </row>
    <row r="25" spans="2:5" ht="12.75">
      <c r="B25" s="50" t="s">
        <v>75</v>
      </c>
      <c r="C25" s="73">
        <f>SUM(C23:C24)</f>
        <v>300126162.32</v>
      </c>
      <c r="E25" s="58"/>
    </row>
  </sheetData>
  <sheetProtection/>
  <printOptions/>
  <pageMargins left="0.7" right="0.7" top="0.787401575" bottom="0.787401575" header="0.3" footer="0.3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Ing. Romana Matějková</cp:lastModifiedBy>
  <cp:lastPrinted>2015-05-20T05:18:47Z</cp:lastPrinted>
  <dcterms:created xsi:type="dcterms:W3CDTF">2008-05-05T09:48:50Z</dcterms:created>
  <dcterms:modified xsi:type="dcterms:W3CDTF">2015-05-20T05:19:43Z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č.1_návrh 2010.xls</vt:lpwstr>
  </property>
</Properties>
</file>