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170" windowHeight="6075"/>
  </bookViews>
  <sheets>
    <sheet name="návrh změny rozpočtu " sheetId="3" r:id="rId1"/>
  </sheets>
  <definedNames>
    <definedName name="_xlnm.Print_Area" localSheetId="0">'návrh změny rozpočtu '!$A$1:$Q$92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K35" i="3"/>
  <c r="K33" i="3"/>
  <c r="K32" i="3" s="1"/>
  <c r="K39" i="3" s="1"/>
  <c r="G30" i="3"/>
  <c r="G20" i="3"/>
  <c r="G53" i="3"/>
  <c r="G38" i="3" l="1"/>
  <c r="I38" i="3" s="1"/>
  <c r="G18" i="3"/>
  <c r="G51" i="3"/>
  <c r="G52" i="3"/>
  <c r="G54" i="3"/>
  <c r="G50" i="3"/>
  <c r="N39" i="3"/>
  <c r="L39" i="3"/>
  <c r="M38" i="3"/>
  <c r="O38" i="3" s="1"/>
  <c r="M37" i="3"/>
  <c r="O37" i="3" s="1"/>
  <c r="M36" i="3"/>
  <c r="M35" i="3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L40" i="3" s="1"/>
  <c r="K24" i="3"/>
  <c r="K40" i="3" s="1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/>
  <c r="M16" i="3"/>
  <c r="O16" i="3"/>
  <c r="M15" i="3"/>
  <c r="D24" i="3"/>
  <c r="E24" i="3"/>
  <c r="F24" i="3"/>
  <c r="F39" i="3"/>
  <c r="E39" i="3"/>
  <c r="H39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/>
  <c r="G37" i="3"/>
  <c r="I37" i="3" s="1"/>
  <c r="G28" i="3"/>
  <c r="I28" i="3" s="1"/>
  <c r="I30" i="3"/>
  <c r="G15" i="3"/>
  <c r="I15" i="3" s="1"/>
  <c r="G16" i="3"/>
  <c r="I16" i="3" s="1"/>
  <c r="G17" i="3"/>
  <c r="I17" i="3"/>
  <c r="P17" i="3" s="1"/>
  <c r="I18" i="3"/>
  <c r="G19" i="3"/>
  <c r="I19" i="3" s="1"/>
  <c r="I20" i="3"/>
  <c r="G21" i="3"/>
  <c r="I21" i="3" s="1"/>
  <c r="G22" i="3"/>
  <c r="I22" i="3" s="1"/>
  <c r="G23" i="3"/>
  <c r="I23" i="3" s="1"/>
  <c r="E40" i="3"/>
  <c r="N40" i="3"/>
  <c r="J40" i="3"/>
  <c r="M30" i="3"/>
  <c r="O30" i="3" s="1"/>
  <c r="O36" i="3"/>
  <c r="D39" i="3"/>
  <c r="D40" i="3" s="1"/>
  <c r="P19" i="3" l="1"/>
  <c r="P23" i="3"/>
  <c r="P22" i="3"/>
  <c r="P21" i="3"/>
  <c r="H40" i="3"/>
  <c r="F40" i="3"/>
  <c r="O15" i="3"/>
  <c r="M24" i="3"/>
  <c r="P20" i="3"/>
  <c r="G24" i="3"/>
  <c r="O35" i="3"/>
  <c r="M39" i="3"/>
  <c r="M40" i="3" s="1"/>
  <c r="P36" i="3"/>
  <c r="P38" i="3"/>
  <c r="P28" i="3"/>
  <c r="P15" i="3"/>
  <c r="P31" i="3"/>
  <c r="P30" i="3"/>
  <c r="P29" i="3"/>
  <c r="O24" i="3"/>
  <c r="P18" i="3"/>
  <c r="O39" i="3"/>
  <c r="P32" i="3"/>
  <c r="P35" i="3"/>
  <c r="P34" i="3"/>
  <c r="P33" i="3"/>
  <c r="G39" i="3"/>
  <c r="G40" i="3" s="1"/>
  <c r="P37" i="3"/>
  <c r="I39" i="3"/>
  <c r="P16" i="3"/>
  <c r="I24" i="3"/>
  <c r="O40" i="3" l="1"/>
  <c r="O41" i="3" s="1"/>
  <c r="P41" i="3" s="1"/>
  <c r="P39" i="3"/>
  <c r="P24" i="3"/>
  <c r="I40" i="3"/>
  <c r="I41" i="3" s="1"/>
  <c r="P40" i="3" l="1"/>
</calcChain>
</file>

<file path=xl/sharedStrings.xml><?xml version="1.0" encoding="utf-8"?>
<sst xmlns="http://schemas.openxmlformats.org/spreadsheetml/2006/main" count="161" uniqueCount="125">
  <si>
    <t>Návrh změny rozpočtu na 1. pololetí 2018</t>
  </si>
  <si>
    <t>Název organizace:</t>
  </si>
  <si>
    <t>IČO:</t>
  </si>
  <si>
    <t>Sídlo:</t>
  </si>
  <si>
    <t xml:space="preserve">Poř.č. řádku </t>
  </si>
  <si>
    <t>Ukazatel</t>
  </si>
  <si>
    <t>Schválený rozpočet na rok 2018</t>
  </si>
  <si>
    <t>Návrh změny rozpočtu na rok 2018</t>
  </si>
  <si>
    <t>Změna rozpočtu v %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</si>
  <si>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</si>
  <si>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</si>
  <si>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</si>
  <si>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</si>
  <si>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</si>
  <si>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</si>
  <si>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</si>
  <si>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</si>
  <si>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</si>
  <si>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</si>
  <si>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</si>
  <si>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</si>
  <si>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</si>
  <si>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</si>
  <si>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</si>
  <si>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</si>
  <si>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</si>
  <si>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</si>
  <si>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</si>
  <si>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</si>
  <si>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</si>
  <si>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</si>
  <si>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</si>
  <si>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</si>
  <si>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</si>
  <si>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</si>
  <si>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</si>
  <si>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</si>
  <si>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</si>
  <si>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</si>
  <si>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</si>
  <si>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</si>
  <si>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</si>
  <si>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</si>
  <si>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</si>
  <si>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</si>
  <si>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</si>
  <si>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</si>
  <si>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</si>
  <si>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</si>
  <si>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</si>
  <si>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</si>
  <si>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</si>
  <si>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</si>
  <si>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</si>
  <si>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</si>
  <si>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</si>
  <si>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</si>
  <si>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</si>
  <si>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</si>
  <si>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</si>
  <si>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</si>
  <si>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</si>
  <si>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</si>
  <si>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</si>
  <si>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</si>
  <si>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</si>
  <si>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</si>
  <si>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</si>
  <si>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</si>
  <si>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</si>
  <si>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</si>
  <si>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</si>
  <si>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</si>
  <si>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</si>
  <si>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</si>
  <si>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</si>
  <si>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</si>
  <si>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</si>
  <si>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</si>
  <si>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Změna odvodu do rozpočtu zřizovatele</t>
  </si>
  <si>
    <t>Investiční příspěvek/dotace</t>
  </si>
  <si>
    <t>Investiční příspěvek zřizovatel</t>
  </si>
  <si>
    <t>Ostatní investiční transfery</t>
  </si>
  <si>
    <t>Změna investičního rozpočtu</t>
  </si>
  <si>
    <t>Stavy peněžitých fondů</t>
  </si>
  <si>
    <t>Stav k 1.1.</t>
  </si>
  <si>
    <t>Příděl v roce</t>
  </si>
  <si>
    <t xml:space="preserve">Čerpání v roce </t>
  </si>
  <si>
    <t>Zůstatek:</t>
  </si>
  <si>
    <t>Případný popis změny čerpání fondů: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</si>
  <si>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</si>
  <si>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</si>
  <si>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</si>
  <si>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</si>
  <si>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</si>
  <si>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</si>
  <si>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</si>
  <si>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ke dni zpracování:</t>
  </si>
  <si>
    <t>Komentář k navrhovaným změnám rozpočtu:</t>
  </si>
  <si>
    <t>Výnosy - zřizovatel:</t>
  </si>
  <si>
    <t>Účelový příspěvek zřizovatele ve výši ... tis. se skládá z částky …. tis. - projekt prevence a částky ... tis - posílení mezd zaměstnanců (vč. odvodů),...</t>
  </si>
  <si>
    <t>Výnosy - ostatní transfery:</t>
  </si>
  <si>
    <t xml:space="preserve">Na straně výnosů i nákladů dochází ke změně v celkové výši  ……….,- Kč.   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</si>
  <si>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</si>
  <si>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</si>
  <si>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</si>
  <si>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Komentář k navrhovaným změnám rozpočtu (pokračování ze strany 1):</t>
  </si>
  <si>
    <t>Organizace obdržela  v roce 2018  následující dotace:</t>
  </si>
  <si>
    <t>…………….,- Kč rozpočtová opatření týkající se navýšení schváleného rozpočtu (posílení mezd, prevence, PU, nařízené odvody -zaslané OŠ)</t>
  </si>
  <si>
    <t>.....….,- Kč dotace od SMCH na projekty (projekty které škola obdržela od SMCH na základě svých žádostí -názvy projektů - zaslané OE)</t>
  </si>
  <si>
    <t xml:space="preserve">…………,- Kč dotace z fondu Ústeckého kraje na projekty (názvy projektů)   </t>
  </si>
  <si>
    <t xml:space="preserve">………..,- Kč dotace z MŠMT na projekty  (Šablony II.)     </t>
  </si>
  <si>
    <t xml:space="preserve">…….,- Kč dotace z MŠMT na projekty  (Podpora výuky plavání v základních školách)     </t>
  </si>
  <si>
    <t>…………...,- Kč zapojení fondů</t>
  </si>
  <si>
    <t>Dne:</t>
  </si>
  <si>
    <t xml:space="preserve">Sestavil: </t>
  </si>
  <si>
    <t xml:space="preserve">Schválil: </t>
  </si>
  <si>
    <t>Podpis:</t>
  </si>
  <si>
    <t>Středisko volného času Domeček Chomutov, příspěvková organizace</t>
  </si>
  <si>
    <t>Chomutov, Jiráskova 4140</t>
  </si>
  <si>
    <t xml:space="preserve">430.000 ,-Kč rozdíl plánované a skutečné dotace na platy ped. a nep. pracovníků od Ústeckého kraje včetně odvodů OON a ONIV </t>
  </si>
  <si>
    <t>190.375,- Kč dotace od ÚP na mzdy</t>
  </si>
  <si>
    <t>620.375,- Kč celkem provedená změna</t>
  </si>
  <si>
    <t>Vavrušková Blanka</t>
  </si>
  <si>
    <t>Mgr. Milan Märc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</si>
</sst>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30">
    <xf numFmtId="0" fontId="0" fillId="0" borderId="0" xfId="0"/>
    <xf numFmtId="10" fontId="0" fillId="0" borderId="0" xfId="0" applyNumberFormat="1"/>
    <xf numFmtId="0" fontId="12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8" fillId="8" borderId="0" xfId="0" applyFont="1" applyFill="1"/>
    <xf numFmtId="0" fontId="1" fillId="4" borderId="32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/>
    </xf>
    <xf numFmtId="164" fontId="0" fillId="11" borderId="54" xfId="0" applyNumberFormat="1" applyFill="1" applyBorder="1" applyAlignment="1">
      <alignment horizontal="right"/>
    </xf>
    <xf numFmtId="164" fontId="0" fillId="11" borderId="11" xfId="0" applyNumberForma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0" fontId="6" fillId="0" borderId="25" xfId="0" applyNumberFormat="1" applyFont="1" applyBorder="1"/>
    <xf numFmtId="0" fontId="0" fillId="0" borderId="52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0" fontId="6" fillId="0" borderId="17" xfId="0" applyNumberFormat="1" applyFont="1" applyBorder="1"/>
    <xf numFmtId="164" fontId="7" fillId="11" borderId="1" xfId="0" applyNumberFormat="1" applyFont="1" applyFill="1" applyBorder="1" applyAlignment="1">
      <alignment horizontal="right"/>
    </xf>
    <xf numFmtId="164" fontId="0" fillId="11" borderId="52" xfId="0" applyNumberFormat="1" applyFill="1" applyBorder="1" applyAlignment="1">
      <alignment horizontal="right"/>
    </xf>
    <xf numFmtId="0" fontId="13" fillId="8" borderId="0" xfId="0" applyFont="1" applyFill="1"/>
    <xf numFmtId="164" fontId="7" fillId="11" borderId="52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164" fontId="0" fillId="11" borderId="13" xfId="0" applyNumberFormat="1" applyFill="1" applyBorder="1" applyAlignment="1">
      <alignment horizontal="right"/>
    </xf>
    <xf numFmtId="164" fontId="0" fillId="11" borderId="47" xfId="0" applyNumberFormat="1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62" xfId="0" applyFont="1" applyFill="1" applyBorder="1"/>
    <xf numFmtId="164" fontId="1" fillId="3" borderId="27" xfId="0" applyNumberFormat="1" applyFont="1" applyFill="1" applyBorder="1" applyAlignment="1">
      <alignment horizontal="right"/>
    </xf>
    <xf numFmtId="164" fontId="1" fillId="3" borderId="28" xfId="0" applyNumberFormat="1" applyFont="1" applyFill="1" applyBorder="1" applyAlignment="1">
      <alignment horizontal="right"/>
    </xf>
    <xf numFmtId="164" fontId="1" fillId="3" borderId="31" xfId="0" applyNumberFormat="1" applyFont="1" applyFill="1" applyBorder="1" applyAlignment="1">
      <alignment horizontal="right"/>
    </xf>
    <xf numFmtId="164" fontId="1" fillId="3" borderId="32" xfId="0" applyNumberFormat="1" applyFont="1" applyFill="1" applyBorder="1" applyAlignment="1">
      <alignment horizontal="right"/>
    </xf>
    <xf numFmtId="10" fontId="6" fillId="0" borderId="18" xfId="0" applyNumberFormat="1" applyFont="1" applyBorder="1"/>
    <xf numFmtId="0" fontId="0" fillId="14" borderId="61" xfId="0" applyFill="1" applyBorder="1" applyAlignment="1">
      <alignment horizontal="center"/>
    </xf>
    <xf numFmtId="0" fontId="1" fillId="14" borderId="62" xfId="0" applyFont="1" applyFill="1" applyBorder="1"/>
    <xf numFmtId="0" fontId="13" fillId="0" borderId="3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164" fontId="0" fillId="0" borderId="15" xfId="0" applyNumberFormat="1" applyBorder="1" applyAlignment="1">
      <alignment horizontal="right"/>
    </xf>
    <xf numFmtId="0" fontId="0" fillId="0" borderId="53" xfId="0" applyBorder="1"/>
    <xf numFmtId="0" fontId="8" fillId="0" borderId="53" xfId="0" applyFont="1" applyBorder="1"/>
    <xf numFmtId="0" fontId="1" fillId="8" borderId="0" xfId="0" applyFont="1" applyFill="1"/>
    <xf numFmtId="0" fontId="8" fillId="0" borderId="53" xfId="0" applyFont="1" applyBorder="1" applyAlignment="1">
      <alignment horizontal="left" indent="5"/>
    </xf>
    <xf numFmtId="164" fontId="1" fillId="5" borderId="37" xfId="0" applyNumberFormat="1" applyFont="1" applyFill="1" applyBorder="1"/>
    <xf numFmtId="164" fontId="1" fillId="5" borderId="59" xfId="0" applyNumberFormat="1" applyFont="1" applyFill="1" applyBorder="1"/>
    <xf numFmtId="164" fontId="1" fillId="5" borderId="3" xfId="0" applyNumberFormat="1" applyFont="1" applyFill="1" applyBorder="1"/>
    <xf numFmtId="10" fontId="6" fillId="0" borderId="3" xfId="0" applyNumberFormat="1" applyFont="1" applyBorder="1"/>
    <xf numFmtId="0" fontId="14" fillId="8" borderId="0" xfId="0" applyFont="1" applyFill="1"/>
    <xf numFmtId="164" fontId="1" fillId="14" borderId="20" xfId="0" applyNumberFormat="1" applyFont="1" applyFill="1" applyBorder="1"/>
    <xf numFmtId="164" fontId="1" fillId="14" borderId="21" xfId="0" applyNumberFormat="1" applyFont="1" applyFill="1" applyBorder="1"/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10" fontId="6" fillId="8" borderId="0" xfId="0" applyNumberFormat="1" applyFont="1" applyFill="1"/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10" borderId="52" xfId="0" applyNumberForma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7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46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2" borderId="25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9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3" xfId="0" applyNumberFormat="1" applyBorder="1" applyProtection="1">
      <protection locked="0"/>
    </xf>
    <xf numFmtId="164" fontId="0" fillId="0" borderId="6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0" fontId="0" fillId="0" borderId="52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7" xfId="0" applyNumberFormat="1" applyFont="1" applyBorder="1" applyProtection="1">
      <protection locked="0"/>
    </xf>
    <xf numFmtId="164" fontId="1" fillId="0" borderId="48" xfId="0" applyNumberFormat="1" applyFont="1" applyBorder="1" applyProtection="1">
      <protection locked="0"/>
    </xf>
    <xf numFmtId="164" fontId="1" fillId="0" borderId="33" xfId="0" applyNumberFormat="1" applyFont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51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/>
    <xf numFmtId="164" fontId="1" fillId="12" borderId="6" xfId="0" applyNumberFormat="1" applyFont="1" applyFill="1" applyBorder="1"/>
    <xf numFmtId="0" fontId="1" fillId="12" borderId="42" xfId="0" applyFont="1" applyFill="1" applyBorder="1" applyAlignment="1">
      <alignment horizontal="left"/>
    </xf>
    <xf numFmtId="0" fontId="1" fillId="12" borderId="14" xfId="0" applyFont="1" applyFill="1" applyBorder="1" applyAlignment="1">
      <alignment horizontal="left"/>
    </xf>
    <xf numFmtId="164" fontId="5" fillId="12" borderId="14" xfId="0" applyNumberFormat="1" applyFont="1" applyFill="1" applyBorder="1" applyAlignment="1">
      <alignment horizontal="left"/>
    </xf>
    <xf numFmtId="164" fontId="1" fillId="12" borderId="42" xfId="0" applyNumberFormat="1" applyFont="1" applyFill="1" applyBorder="1" applyAlignment="1">
      <alignment horizontal="left"/>
    </xf>
    <xf numFmtId="0" fontId="0" fillId="0" borderId="49" xfId="0" applyBorder="1"/>
    <xf numFmtId="0" fontId="1" fillId="5" borderId="44" xfId="0" applyFont="1" applyFill="1" applyBorder="1"/>
    <xf numFmtId="164" fontId="1" fillId="0" borderId="3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Border="1" applyAlignment="1">
      <alignment horizontal="center"/>
    </xf>
    <xf numFmtId="0" fontId="18" fillId="6" borderId="41" xfId="0" applyFont="1" applyFill="1" applyBorder="1" applyAlignment="1">
      <alignment horizontal="left"/>
    </xf>
    <xf numFmtId="165" fontId="18" fillId="6" borderId="41" xfId="0" applyNumberFormat="1" applyFont="1" applyFill="1" applyBorder="1"/>
    <xf numFmtId="10" fontId="19" fillId="0" borderId="32" xfId="0" applyNumberFormat="1" applyFont="1" applyBorder="1"/>
    <xf numFmtId="0" fontId="2" fillId="0" borderId="44" xfId="0" applyFont="1" applyBorder="1" applyAlignment="1">
      <alignment horizontal="center"/>
    </xf>
    <xf numFmtId="0" fontId="2" fillId="0" borderId="44" xfId="0" applyFont="1" applyBorder="1"/>
    <xf numFmtId="164" fontId="5" fillId="14" borderId="37" xfId="0" applyNumberFormat="1" applyFont="1" applyFill="1" applyBorder="1" applyAlignment="1">
      <alignment horizontal="center"/>
    </xf>
    <xf numFmtId="164" fontId="5" fillId="14" borderId="20" xfId="0" applyNumberFormat="1" applyFont="1" applyFill="1" applyBorder="1"/>
    <xf numFmtId="0" fontId="2" fillId="14" borderId="20" xfId="0" applyFont="1" applyFill="1" applyBorder="1"/>
    <xf numFmtId="164" fontId="5" fillId="14" borderId="38" xfId="0" applyNumberFormat="1" applyFont="1" applyFill="1" applyBorder="1"/>
    <xf numFmtId="165" fontId="2" fillId="7" borderId="3" xfId="0" applyNumberFormat="1" applyFont="1" applyFill="1" applyBorder="1"/>
    <xf numFmtId="164" fontId="5" fillId="14" borderId="21" xfId="0" applyNumberFormat="1" applyFont="1" applyFill="1" applyBorder="1"/>
    <xf numFmtId="10" fontId="20" fillId="13" borderId="3" xfId="0" applyNumberFormat="1" applyFont="1" applyFill="1" applyBorder="1"/>
    <xf numFmtId="165" fontId="21" fillId="9" borderId="41" xfId="0" applyNumberFormat="1" applyFont="1" applyFill="1" applyBorder="1"/>
    <xf numFmtId="165" fontId="21" fillId="9" borderId="32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4" xfId="0" applyBorder="1"/>
    <xf numFmtId="0" fontId="0" fillId="0" borderId="39" xfId="0" applyBorder="1"/>
    <xf numFmtId="0" fontId="12" fillId="0" borderId="24" xfId="2" applyFont="1" applyBorder="1"/>
    <xf numFmtId="0" fontId="12" fillId="0" borderId="0" xfId="0" applyFont="1"/>
    <xf numFmtId="0" fontId="1" fillId="0" borderId="24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39" xfId="0" applyNumberFormat="1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10" borderId="53" xfId="0" applyFill="1" applyBorder="1"/>
    <xf numFmtId="0" fontId="8" fillId="5" borderId="53" xfId="0" applyFont="1" applyFill="1" applyBorder="1"/>
    <xf numFmtId="0" fontId="8" fillId="0" borderId="53" xfId="0" applyFont="1" applyBorder="1" applyAlignment="1">
      <alignment horizontal="left"/>
    </xf>
    <xf numFmtId="0" fontId="4" fillId="0" borderId="53" xfId="0" applyFont="1" applyBorder="1"/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left" indent="5"/>
    </xf>
    <xf numFmtId="0" fontId="9" fillId="0" borderId="1" xfId="0" applyFont="1" applyBorder="1"/>
    <xf numFmtId="0" fontId="12" fillId="0" borderId="10" xfId="2" applyFont="1" applyBorder="1"/>
    <xf numFmtId="0" fontId="12" fillId="0" borderId="55" xfId="0" applyFont="1" applyBorder="1"/>
    <xf numFmtId="0" fontId="12" fillId="0" borderId="55" xfId="2" applyFont="1" applyBorder="1"/>
    <xf numFmtId="0" fontId="12" fillId="8" borderId="0" xfId="0" applyFont="1" applyFill="1"/>
    <xf numFmtId="0" fontId="12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2" fillId="0" borderId="42" xfId="2" applyFont="1" applyBorder="1"/>
    <xf numFmtId="0" fontId="1" fillId="0" borderId="24" xfId="0" applyFont="1" applyBorder="1" applyAlignment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1" fillId="0" borderId="42" xfId="0" applyNumberFormat="1" applyFont="1" applyBorder="1" applyAlignment="1" applyProtection="1">
      <alignment horizontal="left"/>
      <protection locked="0"/>
    </xf>
    <xf numFmtId="164" fontId="1" fillId="0" borderId="43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9" fillId="5" borderId="44" xfId="0" applyNumberFormat="1" applyFont="1" applyFill="1" applyBorder="1" applyAlignment="1">
      <alignment horizontal="center"/>
    </xf>
    <xf numFmtId="164" fontId="9" fillId="5" borderId="45" xfId="0" applyNumberFormat="1" applyFont="1" applyFill="1" applyBorder="1" applyAlignment="1">
      <alignment horizontal="center"/>
    </xf>
    <xf numFmtId="164" fontId="9" fillId="5" borderId="62" xfId="0" applyNumberFormat="1" applyFont="1" applyFill="1" applyBorder="1" applyAlignment="1">
      <alignment horizontal="center"/>
    </xf>
    <xf numFmtId="164" fontId="9" fillId="5" borderId="56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39" xfId="0" applyNumberFormat="1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 applyProtection="1">
      <alignment horizontal="left"/>
      <protection locked="0"/>
    </xf>
    <xf numFmtId="164" fontId="5" fillId="0" borderId="55" xfId="0" applyNumberFormat="1" applyFont="1" applyBorder="1" applyAlignment="1" applyProtection="1">
      <alignment horizontal="left"/>
      <protection locked="0"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61" xfId="0" applyFont="1" applyFill="1" applyBorder="1" applyAlignment="1">
      <alignment horizontal="left" vertical="center"/>
    </xf>
    <xf numFmtId="0" fontId="1" fillId="12" borderId="50" xfId="0" applyFont="1" applyFill="1" applyBorder="1" applyAlignment="1">
      <alignment horizontal="left" vertical="center"/>
    </xf>
    <xf numFmtId="0" fontId="1" fillId="12" borderId="62" xfId="0" applyFont="1" applyFill="1" applyBorder="1" applyAlignment="1">
      <alignment horizontal="left" vertical="center"/>
    </xf>
    <xf numFmtId="0" fontId="1" fillId="12" borderId="30" xfId="0" applyFont="1" applyFill="1" applyBorder="1" applyAlignment="1">
      <alignment horizontal="left" vertical="center"/>
    </xf>
    <xf numFmtId="0" fontId="1" fillId="12" borderId="63" xfId="0" applyFont="1" applyFill="1" applyBorder="1" applyAlignment="1">
      <alignment horizontal="left" vertical="center"/>
    </xf>
    <xf numFmtId="0" fontId="1" fillId="12" borderId="35" xfId="0" applyFont="1" applyFill="1" applyBorder="1" applyAlignment="1">
      <alignment horizontal="left" vertical="center"/>
    </xf>
    <xf numFmtId="0" fontId="1" fillId="12" borderId="23" xfId="0" applyFont="1" applyFill="1" applyBorder="1" applyAlignment="1">
      <alignment horizontal="left" vertical="center"/>
    </xf>
    <xf numFmtId="164" fontId="15" fillId="14" borderId="5" xfId="0" applyNumberFormat="1" applyFont="1" applyFill="1" applyBorder="1" applyAlignment="1">
      <alignment horizontal="center" vertical="center" wrapText="1"/>
    </xf>
    <xf numFmtId="164" fontId="15" fillId="14" borderId="6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 applyProtection="1">
      <alignment horizontal="right"/>
      <protection locked="0"/>
    </xf>
    <xf numFmtId="164" fontId="1" fillId="0" borderId="65" xfId="0" applyNumberFormat="1" applyFont="1" applyBorder="1" applyAlignment="1" applyProtection="1">
      <alignment horizontal="right"/>
      <protection locked="0"/>
    </xf>
    <xf numFmtId="10" fontId="1" fillId="0" borderId="32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 wrapText="1"/>
    </xf>
    <xf numFmtId="10" fontId="17" fillId="0" borderId="32" xfId="0" applyNumberFormat="1" applyFont="1" applyBorder="1" applyAlignment="1">
      <alignment horizontal="center" vertical="center" wrapText="1"/>
    </xf>
    <xf numFmtId="10" fontId="17" fillId="0" borderId="16" xfId="0" applyNumberFormat="1" applyFont="1" applyBorder="1" applyAlignment="1">
      <alignment horizontal="center" vertical="center" wrapText="1"/>
    </xf>
    <xf numFmtId="10" fontId="17" fillId="0" borderId="2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13" borderId="0" xfId="0" applyFont="1" applyFill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A13" zoomScale="75" zoomScaleNormal="75" zoomScaleSheetLayoutView="80" workbookViewId="0">
      <selection activeCell="C95" sqref="C9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</row>
    <row r="2" spans="1:19" ht="21" x14ac:dyDescent="0.35">
      <c r="A2" s="3"/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203" t="s">
        <v>118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3"/>
      <c r="R4" s="3"/>
      <c r="S4" s="3"/>
    </row>
    <row r="5" spans="1:19" ht="3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87">
        <v>71294147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204" t="s">
        <v>119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60" t="s">
        <v>4</v>
      </c>
      <c r="C10" s="222" t="s">
        <v>5</v>
      </c>
      <c r="D10" s="163" t="s">
        <v>6</v>
      </c>
      <c r="E10" s="164"/>
      <c r="F10" s="164"/>
      <c r="G10" s="164"/>
      <c r="H10" s="164"/>
      <c r="I10" s="165"/>
      <c r="J10" s="163" t="s">
        <v>7</v>
      </c>
      <c r="K10" s="164"/>
      <c r="L10" s="164"/>
      <c r="M10" s="164"/>
      <c r="N10" s="164"/>
      <c r="O10" s="165"/>
      <c r="P10" s="216" t="s">
        <v>8</v>
      </c>
      <c r="Q10" s="3"/>
    </row>
    <row r="11" spans="1:19" ht="30.75" thickBot="1" x14ac:dyDescent="0.3">
      <c r="A11" s="3"/>
      <c r="B11" s="161"/>
      <c r="C11" s="223"/>
      <c r="D11" s="166" t="s">
        <v>9</v>
      </c>
      <c r="E11" s="167"/>
      <c r="F11" s="167"/>
      <c r="G11" s="168"/>
      <c r="H11" s="7" t="s">
        <v>10</v>
      </c>
      <c r="I11" s="7" t="s">
        <v>11</v>
      </c>
      <c r="J11" s="166" t="s">
        <v>9</v>
      </c>
      <c r="K11" s="167"/>
      <c r="L11" s="167"/>
      <c r="M11" s="168"/>
      <c r="N11" s="7" t="s">
        <v>10</v>
      </c>
      <c r="O11" s="7" t="s">
        <v>11</v>
      </c>
      <c r="P11" s="217"/>
      <c r="Q11" s="3"/>
    </row>
    <row r="12" spans="1:19" ht="15.75" thickBot="1" x14ac:dyDescent="0.3">
      <c r="A12" s="3"/>
      <c r="B12" s="161"/>
      <c r="C12" s="224"/>
      <c r="D12" s="169" t="s">
        <v>12</v>
      </c>
      <c r="E12" s="170"/>
      <c r="F12" s="170"/>
      <c r="G12" s="170"/>
      <c r="H12" s="170"/>
      <c r="I12" s="171"/>
      <c r="J12" s="169" t="s">
        <v>12</v>
      </c>
      <c r="K12" s="170"/>
      <c r="L12" s="170"/>
      <c r="M12" s="170"/>
      <c r="N12" s="170"/>
      <c r="O12" s="171"/>
      <c r="P12" s="217"/>
      <c r="Q12" s="3"/>
    </row>
    <row r="13" spans="1:19" ht="15.75" thickBot="1" x14ac:dyDescent="0.3">
      <c r="A13" s="3"/>
      <c r="B13" s="162"/>
      <c r="C13" s="225"/>
      <c r="D13" s="172" t="s">
        <v>13</v>
      </c>
      <c r="E13" s="173"/>
      <c r="F13" s="173"/>
      <c r="G13" s="174" t="s">
        <v>14</v>
      </c>
      <c r="H13" s="176" t="s">
        <v>15</v>
      </c>
      <c r="I13" s="182" t="s">
        <v>12</v>
      </c>
      <c r="J13" s="172" t="s">
        <v>13</v>
      </c>
      <c r="K13" s="173"/>
      <c r="L13" s="173"/>
      <c r="M13" s="174" t="s">
        <v>14</v>
      </c>
      <c r="N13" s="176" t="s">
        <v>15</v>
      </c>
      <c r="O13" s="182" t="s">
        <v>12</v>
      </c>
      <c r="P13" s="217"/>
      <c r="Q13" s="3"/>
    </row>
    <row r="14" spans="1:19" ht="15.75" thickBot="1" x14ac:dyDescent="0.3">
      <c r="A14" s="3"/>
      <c r="B14" s="8"/>
      <c r="C14" s="9"/>
      <c r="D14" s="158" t="s">
        <v>16</v>
      </c>
      <c r="E14" s="159" t="s">
        <v>17</v>
      </c>
      <c r="F14" s="159" t="s">
        <v>18</v>
      </c>
      <c r="G14" s="175"/>
      <c r="H14" s="177"/>
      <c r="I14" s="183"/>
      <c r="J14" s="158" t="s">
        <v>16</v>
      </c>
      <c r="K14" s="159" t="s">
        <v>17</v>
      </c>
      <c r="L14" s="159" t="s">
        <v>18</v>
      </c>
      <c r="M14" s="175"/>
      <c r="N14" s="177"/>
      <c r="O14" s="183"/>
      <c r="P14" s="218"/>
      <c r="Q14" s="3"/>
    </row>
    <row r="15" spans="1:19" x14ac:dyDescent="0.25">
      <c r="A15" s="3"/>
      <c r="B15" s="37" t="s">
        <v>19</v>
      </c>
      <c r="C15" s="38" t="s">
        <v>20</v>
      </c>
      <c r="D15" s="10"/>
      <c r="E15" s="11"/>
      <c r="F15" s="60">
        <v>2300</v>
      </c>
      <c r="G15" s="66">
        <f t="shared" ref="G15:G23" si="0">SUM(D15:F15)</f>
        <v>2300</v>
      </c>
      <c r="H15" s="69">
        <v>300</v>
      </c>
      <c r="I15" s="12">
        <f>G15+H15</f>
        <v>2600</v>
      </c>
      <c r="J15" s="10"/>
      <c r="K15" s="11"/>
      <c r="L15" s="60">
        <v>2300</v>
      </c>
      <c r="M15" s="66">
        <f t="shared" ref="M15:M23" si="1">SUM(J15:L15)</f>
        <v>2300</v>
      </c>
      <c r="N15" s="69">
        <v>300</v>
      </c>
      <c r="O15" s="12">
        <f>M15+N15</f>
        <v>2600</v>
      </c>
      <c r="P15" s="13">
        <f>(O15-I15)/I15</f>
        <v>0</v>
      </c>
      <c r="Q15" s="3"/>
    </row>
    <row r="16" spans="1:19" x14ac:dyDescent="0.25">
      <c r="A16" s="3"/>
      <c r="B16" s="14" t="s">
        <v>21</v>
      </c>
      <c r="C16" s="140" t="s">
        <v>22</v>
      </c>
      <c r="D16" s="61">
        <v>1099</v>
      </c>
      <c r="E16" s="15"/>
      <c r="F16" s="15"/>
      <c r="G16" s="67">
        <f t="shared" si="0"/>
        <v>1099</v>
      </c>
      <c r="H16" s="70"/>
      <c r="I16" s="12">
        <f t="shared" ref="I16:I23" si="2">G16+H16</f>
        <v>1099</v>
      </c>
      <c r="J16" s="61">
        <v>1099</v>
      </c>
      <c r="K16" s="15"/>
      <c r="L16" s="15"/>
      <c r="M16" s="67">
        <f t="shared" si="1"/>
        <v>1099</v>
      </c>
      <c r="N16" s="70"/>
      <c r="O16" s="12">
        <f t="shared" ref="O16:O20" si="3">M16+N16</f>
        <v>1099</v>
      </c>
      <c r="P16" s="16">
        <f t="shared" ref="P16:P40" si="4">(O16-I16)/I16</f>
        <v>0</v>
      </c>
      <c r="Q16" s="3"/>
    </row>
    <row r="17" spans="1:17" x14ac:dyDescent="0.25">
      <c r="A17" s="3"/>
      <c r="B17" s="14" t="s">
        <v>23</v>
      </c>
      <c r="C17" s="141" t="s">
        <v>24</v>
      </c>
      <c r="D17" s="62"/>
      <c r="E17" s="17"/>
      <c r="F17" s="17"/>
      <c r="G17" s="67">
        <f t="shared" si="0"/>
        <v>0</v>
      </c>
      <c r="H17" s="71"/>
      <c r="I17" s="12">
        <f t="shared" si="2"/>
        <v>0</v>
      </c>
      <c r="J17" s="62"/>
      <c r="K17" s="17"/>
      <c r="L17" s="17"/>
      <c r="M17" s="67">
        <f t="shared" si="1"/>
        <v>0</v>
      </c>
      <c r="N17" s="71"/>
      <c r="O17" s="12">
        <f t="shared" si="3"/>
        <v>0</v>
      </c>
      <c r="P17" s="16" t="e">
        <f t="shared" si="4"/>
        <v>#DIV/0!</v>
      </c>
      <c r="Q17" s="3"/>
    </row>
    <row r="18" spans="1:17" x14ac:dyDescent="0.25">
      <c r="A18" s="3"/>
      <c r="B18" s="14" t="s">
        <v>25</v>
      </c>
      <c r="C18" s="142" t="s">
        <v>26</v>
      </c>
      <c r="D18" s="18"/>
      <c r="E18" s="63">
        <v>7652</v>
      </c>
      <c r="F18" s="17"/>
      <c r="G18" s="67">
        <f t="shared" si="0"/>
        <v>7652</v>
      </c>
      <c r="H18" s="69"/>
      <c r="I18" s="12">
        <f t="shared" si="2"/>
        <v>7652</v>
      </c>
      <c r="J18" s="18"/>
      <c r="K18" s="63">
        <f>7907.083+190.275+175</f>
        <v>8272.3580000000002</v>
      </c>
      <c r="L18" s="17"/>
      <c r="M18" s="67">
        <f t="shared" si="1"/>
        <v>8272.3580000000002</v>
      </c>
      <c r="N18" s="69"/>
      <c r="O18" s="12">
        <f t="shared" si="3"/>
        <v>8272.3580000000002</v>
      </c>
      <c r="P18" s="16">
        <f t="shared" si="4"/>
        <v>8.1071353894406714E-2</v>
      </c>
      <c r="Q18" s="19"/>
    </row>
    <row r="19" spans="1:17" x14ac:dyDescent="0.25">
      <c r="A19" s="3"/>
      <c r="B19" s="14" t="s">
        <v>27</v>
      </c>
      <c r="C19" s="41" t="s">
        <v>28</v>
      </c>
      <c r="D19" s="20"/>
      <c r="E19" s="17"/>
      <c r="F19" s="63"/>
      <c r="G19" s="67">
        <f t="shared" si="0"/>
        <v>0</v>
      </c>
      <c r="H19" s="69"/>
      <c r="I19" s="12">
        <f t="shared" si="2"/>
        <v>0</v>
      </c>
      <c r="J19" s="20"/>
      <c r="K19" s="17"/>
      <c r="L19" s="63"/>
      <c r="M19" s="67">
        <f t="shared" si="1"/>
        <v>0</v>
      </c>
      <c r="N19" s="69"/>
      <c r="O19" s="12">
        <f t="shared" si="3"/>
        <v>0</v>
      </c>
      <c r="P19" s="16" t="e">
        <f t="shared" si="4"/>
        <v>#DIV/0!</v>
      </c>
      <c r="Q19" s="3"/>
    </row>
    <row r="20" spans="1:17" x14ac:dyDescent="0.25">
      <c r="A20" s="3"/>
      <c r="B20" s="14" t="s">
        <v>29</v>
      </c>
      <c r="C20" s="143" t="s">
        <v>30</v>
      </c>
      <c r="D20" s="18"/>
      <c r="E20" s="15"/>
      <c r="F20" s="64">
        <v>20</v>
      </c>
      <c r="G20" s="67">
        <f t="shared" si="0"/>
        <v>20</v>
      </c>
      <c r="H20" s="69"/>
      <c r="I20" s="12">
        <f t="shared" si="2"/>
        <v>20</v>
      </c>
      <c r="J20" s="18"/>
      <c r="K20" s="15"/>
      <c r="L20" s="64">
        <v>20</v>
      </c>
      <c r="M20" s="67">
        <f t="shared" si="1"/>
        <v>20</v>
      </c>
      <c r="N20" s="69"/>
      <c r="O20" s="12">
        <f t="shared" si="3"/>
        <v>20</v>
      </c>
      <c r="P20" s="16">
        <f t="shared" si="4"/>
        <v>0</v>
      </c>
      <c r="Q20" s="3"/>
    </row>
    <row r="21" spans="1:17" x14ac:dyDescent="0.25">
      <c r="A21" s="3"/>
      <c r="B21" s="14" t="s">
        <v>31</v>
      </c>
      <c r="C21" s="40" t="s">
        <v>32</v>
      </c>
      <c r="D21" s="18"/>
      <c r="E21" s="15"/>
      <c r="F21" s="64">
        <v>82</v>
      </c>
      <c r="G21" s="67">
        <f t="shared" si="0"/>
        <v>82</v>
      </c>
      <c r="H21" s="72"/>
      <c r="I21" s="12">
        <f>G21+H21</f>
        <v>82</v>
      </c>
      <c r="J21" s="18"/>
      <c r="K21" s="15"/>
      <c r="L21" s="64">
        <v>82</v>
      </c>
      <c r="M21" s="67">
        <f t="shared" si="1"/>
        <v>82</v>
      </c>
      <c r="N21" s="72"/>
      <c r="O21" s="12">
        <f>M21+N21</f>
        <v>82</v>
      </c>
      <c r="P21" s="16">
        <f t="shared" si="4"/>
        <v>0</v>
      </c>
      <c r="Q21" s="3"/>
    </row>
    <row r="22" spans="1:17" x14ac:dyDescent="0.25">
      <c r="A22" s="3"/>
      <c r="B22" s="14" t="s">
        <v>33</v>
      </c>
      <c r="C22" s="40" t="s">
        <v>34</v>
      </c>
      <c r="D22" s="18"/>
      <c r="E22" s="15"/>
      <c r="F22" s="64"/>
      <c r="G22" s="67">
        <f t="shared" si="0"/>
        <v>0</v>
      </c>
      <c r="H22" s="72"/>
      <c r="I22" s="12">
        <f t="shared" si="2"/>
        <v>0</v>
      </c>
      <c r="J22" s="18"/>
      <c r="K22" s="15"/>
      <c r="L22" s="64"/>
      <c r="M22" s="67">
        <f t="shared" si="1"/>
        <v>0</v>
      </c>
      <c r="N22" s="72"/>
      <c r="O22" s="12">
        <f t="shared" ref="O22:O23" si="5">M22+N22</f>
        <v>0</v>
      </c>
      <c r="P22" s="16" t="e">
        <f t="shared" si="4"/>
        <v>#DIV/0!</v>
      </c>
      <c r="Q22" s="3"/>
    </row>
    <row r="23" spans="1:17" ht="15.75" thickBot="1" x14ac:dyDescent="0.3">
      <c r="A23" s="3"/>
      <c r="B23" s="144" t="s">
        <v>35</v>
      </c>
      <c r="C23" s="145" t="s">
        <v>36</v>
      </c>
      <c r="D23" s="22"/>
      <c r="E23" s="23"/>
      <c r="F23" s="65"/>
      <c r="G23" s="68">
        <f t="shared" si="0"/>
        <v>0</v>
      </c>
      <c r="H23" s="73"/>
      <c r="I23" s="24">
        <f t="shared" si="2"/>
        <v>0</v>
      </c>
      <c r="J23" s="22"/>
      <c r="K23" s="23"/>
      <c r="L23" s="65"/>
      <c r="M23" s="68">
        <f t="shared" si="1"/>
        <v>0</v>
      </c>
      <c r="N23" s="73"/>
      <c r="O23" s="24">
        <f t="shared" si="5"/>
        <v>0</v>
      </c>
      <c r="P23" s="16" t="e">
        <f t="shared" si="4"/>
        <v>#DIV/0!</v>
      </c>
      <c r="Q23" s="3"/>
    </row>
    <row r="24" spans="1:17" ht="15.75" thickBot="1" x14ac:dyDescent="0.3">
      <c r="A24" s="3"/>
      <c r="B24" s="25" t="s">
        <v>37</v>
      </c>
      <c r="C24" s="26" t="s">
        <v>38</v>
      </c>
      <c r="D24" s="27">
        <f>SUM(D15:D21)</f>
        <v>1099</v>
      </c>
      <c r="E24" s="28">
        <f>SUM(E15:E21)</f>
        <v>7652</v>
      </c>
      <c r="F24" s="28">
        <f>SUM(F15:F21)</f>
        <v>2402</v>
      </c>
      <c r="G24" s="29">
        <f>SUM(G15:G23)</f>
        <v>11153</v>
      </c>
      <c r="H24" s="30">
        <f>SUM(H15:H21)</f>
        <v>300</v>
      </c>
      <c r="I24" s="30">
        <f>SUM(I15:I21)</f>
        <v>11453</v>
      </c>
      <c r="J24" s="27">
        <f>SUM(J15:J21)</f>
        <v>1099</v>
      </c>
      <c r="K24" s="28">
        <f>SUM(K15:K21)</f>
        <v>8272.3580000000002</v>
      </c>
      <c r="L24" s="28">
        <f>SUM(L15:L21)</f>
        <v>2402</v>
      </c>
      <c r="M24" s="29">
        <f>SUM(M15:M23)</f>
        <v>11773.358</v>
      </c>
      <c r="N24" s="30">
        <f>SUM(N15:N21)</f>
        <v>300</v>
      </c>
      <c r="O24" s="30">
        <f>SUM(O15:O21)</f>
        <v>12073.358</v>
      </c>
      <c r="P24" s="31">
        <f t="shared" si="4"/>
        <v>5.4165546145114832E-2</v>
      </c>
      <c r="Q24" s="3"/>
    </row>
    <row r="25" spans="1:17" ht="15.75" thickBot="1" x14ac:dyDescent="0.3">
      <c r="A25" s="3"/>
      <c r="B25" s="32"/>
      <c r="C25" s="33"/>
      <c r="D25" s="184" t="s">
        <v>39</v>
      </c>
      <c r="E25" s="185"/>
      <c r="F25" s="185"/>
      <c r="G25" s="186"/>
      <c r="H25" s="186"/>
      <c r="I25" s="187"/>
      <c r="J25" s="184" t="s">
        <v>39</v>
      </c>
      <c r="K25" s="185"/>
      <c r="L25" s="185"/>
      <c r="M25" s="186"/>
      <c r="N25" s="186"/>
      <c r="O25" s="187"/>
      <c r="P25" s="219" t="s">
        <v>8</v>
      </c>
      <c r="Q25" s="3"/>
    </row>
    <row r="26" spans="1:17" ht="15.75" thickBot="1" x14ac:dyDescent="0.3">
      <c r="A26" s="3"/>
      <c r="B26" s="180" t="s">
        <v>4</v>
      </c>
      <c r="C26" s="222" t="s">
        <v>5</v>
      </c>
      <c r="D26" s="188" t="s">
        <v>40</v>
      </c>
      <c r="E26" s="189"/>
      <c r="F26" s="189"/>
      <c r="G26" s="174" t="s">
        <v>41</v>
      </c>
      <c r="H26" s="190" t="s">
        <v>42</v>
      </c>
      <c r="I26" s="192" t="s">
        <v>39</v>
      </c>
      <c r="J26" s="188" t="s">
        <v>40</v>
      </c>
      <c r="K26" s="189"/>
      <c r="L26" s="189"/>
      <c r="M26" s="174" t="s">
        <v>41</v>
      </c>
      <c r="N26" s="190" t="s">
        <v>42</v>
      </c>
      <c r="O26" s="192" t="s">
        <v>39</v>
      </c>
      <c r="P26" s="220"/>
      <c r="Q26" s="3"/>
    </row>
    <row r="27" spans="1:17" ht="15.75" thickBot="1" x14ac:dyDescent="0.3">
      <c r="A27" s="3"/>
      <c r="B27" s="181"/>
      <c r="C27" s="223"/>
      <c r="D27" s="34" t="s">
        <v>43</v>
      </c>
      <c r="E27" s="35" t="s">
        <v>44</v>
      </c>
      <c r="F27" s="36" t="s">
        <v>45</v>
      </c>
      <c r="G27" s="175"/>
      <c r="H27" s="191"/>
      <c r="I27" s="193"/>
      <c r="J27" s="34" t="s">
        <v>43</v>
      </c>
      <c r="K27" s="35" t="s">
        <v>44</v>
      </c>
      <c r="L27" s="36" t="s">
        <v>45</v>
      </c>
      <c r="M27" s="175"/>
      <c r="N27" s="191"/>
      <c r="O27" s="193"/>
      <c r="P27" s="221"/>
      <c r="Q27" s="3"/>
    </row>
    <row r="28" spans="1:17" x14ac:dyDescent="0.25">
      <c r="A28" s="3"/>
      <c r="B28" s="37" t="s">
        <v>46</v>
      </c>
      <c r="C28" s="38" t="s">
        <v>47</v>
      </c>
      <c r="D28" s="74"/>
      <c r="E28" s="74"/>
      <c r="F28" s="74">
        <v>250</v>
      </c>
      <c r="G28" s="75">
        <f>SUM(D28:F28)</f>
        <v>250</v>
      </c>
      <c r="H28" s="75">
        <v>250</v>
      </c>
      <c r="I28" s="39">
        <f>G28+H28</f>
        <v>500</v>
      </c>
      <c r="J28" s="81"/>
      <c r="K28" s="74"/>
      <c r="L28" s="74">
        <v>250</v>
      </c>
      <c r="M28" s="75">
        <f>SUM(J28:L28)</f>
        <v>250</v>
      </c>
      <c r="N28" s="75">
        <v>250</v>
      </c>
      <c r="O28" s="39">
        <f>M28+N28</f>
        <v>500</v>
      </c>
      <c r="P28" s="13">
        <f t="shared" si="4"/>
        <v>0</v>
      </c>
      <c r="Q28" s="3"/>
    </row>
    <row r="29" spans="1:17" x14ac:dyDescent="0.25">
      <c r="A29" s="3"/>
      <c r="B29" s="14" t="s">
        <v>48</v>
      </c>
      <c r="C29" s="40" t="s">
        <v>49</v>
      </c>
      <c r="D29" s="76">
        <v>200</v>
      </c>
      <c r="E29" s="76"/>
      <c r="F29" s="76">
        <v>400</v>
      </c>
      <c r="G29" s="77">
        <f t="shared" ref="G29:G38" si="6">SUM(D29:F29)</f>
        <v>600</v>
      </c>
      <c r="H29" s="77"/>
      <c r="I29" s="12">
        <f t="shared" ref="I29:I38" si="7">G29+H29</f>
        <v>600</v>
      </c>
      <c r="J29" s="82">
        <v>200</v>
      </c>
      <c r="K29" s="76">
        <v>50</v>
      </c>
      <c r="L29" s="76">
        <v>400</v>
      </c>
      <c r="M29" s="77">
        <f t="shared" ref="M29:M38" si="8">SUM(J29:L29)</f>
        <v>650</v>
      </c>
      <c r="N29" s="77"/>
      <c r="O29" s="12">
        <f t="shared" ref="O29:O38" si="9">M29+N29</f>
        <v>650</v>
      </c>
      <c r="P29" s="16">
        <f t="shared" si="4"/>
        <v>8.3333333333333329E-2</v>
      </c>
      <c r="Q29" s="3"/>
    </row>
    <row r="30" spans="1:17" x14ac:dyDescent="0.25">
      <c r="A30" s="3"/>
      <c r="B30" s="14" t="s">
        <v>50</v>
      </c>
      <c r="C30" s="40" t="s">
        <v>51</v>
      </c>
      <c r="D30" s="76">
        <v>678</v>
      </c>
      <c r="E30" s="76"/>
      <c r="F30" s="76">
        <v>22</v>
      </c>
      <c r="G30" s="77">
        <f t="shared" si="6"/>
        <v>700</v>
      </c>
      <c r="H30" s="77">
        <v>50</v>
      </c>
      <c r="I30" s="12">
        <f t="shared" si="7"/>
        <v>750</v>
      </c>
      <c r="J30" s="82">
        <v>678</v>
      </c>
      <c r="K30" s="76"/>
      <c r="L30" s="76">
        <v>22</v>
      </c>
      <c r="M30" s="77">
        <f t="shared" si="8"/>
        <v>700</v>
      </c>
      <c r="N30" s="77">
        <v>50</v>
      </c>
      <c r="O30" s="12">
        <f t="shared" si="9"/>
        <v>750</v>
      </c>
      <c r="P30" s="16">
        <f t="shared" si="4"/>
        <v>0</v>
      </c>
      <c r="Q30" s="3"/>
    </row>
    <row r="31" spans="1:17" x14ac:dyDescent="0.25">
      <c r="A31" s="3"/>
      <c r="B31" s="14" t="s">
        <v>53</v>
      </c>
      <c r="C31" s="40" t="s">
        <v>54</v>
      </c>
      <c r="D31" s="76">
        <v>108</v>
      </c>
      <c r="E31" s="76"/>
      <c r="F31" s="76">
        <v>792</v>
      </c>
      <c r="G31" s="77">
        <f t="shared" si="6"/>
        <v>900</v>
      </c>
      <c r="H31" s="77"/>
      <c r="I31" s="12">
        <f t="shared" si="7"/>
        <v>900</v>
      </c>
      <c r="J31" s="82">
        <v>108</v>
      </c>
      <c r="K31" s="76"/>
      <c r="L31" s="76">
        <v>792</v>
      </c>
      <c r="M31" s="77">
        <f t="shared" si="8"/>
        <v>900</v>
      </c>
      <c r="N31" s="77"/>
      <c r="O31" s="12">
        <f t="shared" si="9"/>
        <v>900</v>
      </c>
      <c r="P31" s="16">
        <f t="shared" si="4"/>
        <v>0</v>
      </c>
      <c r="Q31" s="3"/>
    </row>
    <row r="32" spans="1:17" x14ac:dyDescent="0.25">
      <c r="A32" s="3"/>
      <c r="B32" s="14" t="s">
        <v>55</v>
      </c>
      <c r="C32" s="40" t="s">
        <v>56</v>
      </c>
      <c r="D32" s="78" t="s">
        <v>52</v>
      </c>
      <c r="E32" s="76">
        <v>5527</v>
      </c>
      <c r="F32" s="76">
        <v>200</v>
      </c>
      <c r="G32" s="77">
        <f t="shared" si="6"/>
        <v>5727</v>
      </c>
      <c r="H32" s="77"/>
      <c r="I32" s="12">
        <f t="shared" si="7"/>
        <v>5727</v>
      </c>
      <c r="J32" s="83"/>
      <c r="K32" s="76">
        <f>SUM(K33:K34)</f>
        <v>6048.4620000000004</v>
      </c>
      <c r="L32" s="76">
        <v>200</v>
      </c>
      <c r="M32" s="77">
        <f t="shared" si="8"/>
        <v>6248.4620000000004</v>
      </c>
      <c r="N32" s="77"/>
      <c r="O32" s="12">
        <f t="shared" si="9"/>
        <v>6248.4620000000004</v>
      </c>
      <c r="P32" s="16">
        <f t="shared" si="4"/>
        <v>9.1053256504278063E-2</v>
      </c>
      <c r="Q32" s="3"/>
    </row>
    <row r="33" spans="1:17" x14ac:dyDescent="0.25">
      <c r="A33" s="3"/>
      <c r="B33" s="14" t="s">
        <v>57</v>
      </c>
      <c r="C33" s="41" t="s">
        <v>58</v>
      </c>
      <c r="D33" s="78" t="s">
        <v>52</v>
      </c>
      <c r="E33" s="76">
        <v>5482</v>
      </c>
      <c r="F33" s="76">
        <v>200</v>
      </c>
      <c r="G33" s="77">
        <f t="shared" si="6"/>
        <v>5682</v>
      </c>
      <c r="H33" s="77"/>
      <c r="I33" s="12">
        <f t="shared" si="7"/>
        <v>5682</v>
      </c>
      <c r="J33" s="83"/>
      <c r="K33" s="76">
        <f>5681.465+141.997</f>
        <v>5823.4620000000004</v>
      </c>
      <c r="L33" s="76">
        <v>200</v>
      </c>
      <c r="M33" s="77">
        <f t="shared" si="8"/>
        <v>6023.4620000000004</v>
      </c>
      <c r="N33" s="77"/>
      <c r="O33" s="12">
        <f t="shared" si="9"/>
        <v>6023.4620000000004</v>
      </c>
      <c r="P33" s="16">
        <f t="shared" si="4"/>
        <v>6.0095388947553757E-2</v>
      </c>
      <c r="Q33" s="42"/>
    </row>
    <row r="34" spans="1:17" x14ac:dyDescent="0.25">
      <c r="A34" s="3"/>
      <c r="B34" s="14" t="s">
        <v>59</v>
      </c>
      <c r="C34" s="43" t="s">
        <v>60</v>
      </c>
      <c r="D34" s="78" t="s">
        <v>52</v>
      </c>
      <c r="E34" s="76">
        <v>120</v>
      </c>
      <c r="F34" s="76"/>
      <c r="G34" s="77">
        <f t="shared" si="6"/>
        <v>120</v>
      </c>
      <c r="H34" s="77"/>
      <c r="I34" s="12">
        <f t="shared" si="7"/>
        <v>120</v>
      </c>
      <c r="J34" s="83" t="s">
        <v>52</v>
      </c>
      <c r="K34" s="76">
        <v>225</v>
      </c>
      <c r="L34" s="76"/>
      <c r="M34" s="77">
        <f t="shared" si="8"/>
        <v>225</v>
      </c>
      <c r="N34" s="77"/>
      <c r="O34" s="12">
        <f t="shared" si="9"/>
        <v>225</v>
      </c>
      <c r="P34" s="16">
        <f t="shared" si="4"/>
        <v>0.875</v>
      </c>
      <c r="Q34" s="3"/>
    </row>
    <row r="35" spans="1:17" x14ac:dyDescent="0.25">
      <c r="A35" s="3"/>
      <c r="B35" s="14" t="s">
        <v>61</v>
      </c>
      <c r="C35" s="40" t="s">
        <v>62</v>
      </c>
      <c r="D35" s="78" t="s">
        <v>52</v>
      </c>
      <c r="E35" s="76">
        <v>2125</v>
      </c>
      <c r="F35" s="76">
        <v>75</v>
      </c>
      <c r="G35" s="77">
        <f t="shared" si="6"/>
        <v>2200</v>
      </c>
      <c r="H35" s="77"/>
      <c r="I35" s="12">
        <f t="shared" si="7"/>
        <v>2200</v>
      </c>
      <c r="J35" s="83"/>
      <c r="K35" s="76">
        <f>2125.618+48.278</f>
        <v>2173.8959999999997</v>
      </c>
      <c r="L35" s="76">
        <v>75</v>
      </c>
      <c r="M35" s="77">
        <f t="shared" si="8"/>
        <v>2248.8959999999997</v>
      </c>
      <c r="N35" s="77"/>
      <c r="O35" s="12">
        <f t="shared" si="9"/>
        <v>2248.8959999999997</v>
      </c>
      <c r="P35" s="16">
        <f t="shared" si="4"/>
        <v>2.2225454545454423E-2</v>
      </c>
      <c r="Q35" s="3"/>
    </row>
    <row r="36" spans="1:17" x14ac:dyDescent="0.25">
      <c r="A36" s="3"/>
      <c r="B36" s="14" t="s">
        <v>63</v>
      </c>
      <c r="C36" s="40" t="s">
        <v>64</v>
      </c>
      <c r="D36" s="76" t="s">
        <v>52</v>
      </c>
      <c r="E36" s="76"/>
      <c r="F36" s="76">
        <v>4</v>
      </c>
      <c r="G36" s="77">
        <f t="shared" si="6"/>
        <v>4</v>
      </c>
      <c r="H36" s="77"/>
      <c r="I36" s="12">
        <f t="shared" si="7"/>
        <v>4</v>
      </c>
      <c r="J36" s="82"/>
      <c r="K36" s="76"/>
      <c r="L36" s="76">
        <v>4</v>
      </c>
      <c r="M36" s="77">
        <f t="shared" si="8"/>
        <v>4</v>
      </c>
      <c r="N36" s="77"/>
      <c r="O36" s="12">
        <f t="shared" si="9"/>
        <v>4</v>
      </c>
      <c r="P36" s="16">
        <f t="shared" si="4"/>
        <v>0</v>
      </c>
      <c r="Q36" s="3"/>
    </row>
    <row r="37" spans="1:17" x14ac:dyDescent="0.25">
      <c r="A37" s="3"/>
      <c r="B37" s="14" t="s">
        <v>65</v>
      </c>
      <c r="C37" s="40" t="s">
        <v>66</v>
      </c>
      <c r="D37" s="76">
        <v>113</v>
      </c>
      <c r="E37" s="76"/>
      <c r="F37" s="76">
        <v>7.02</v>
      </c>
      <c r="G37" s="77">
        <f t="shared" si="6"/>
        <v>120.02</v>
      </c>
      <c r="H37" s="77"/>
      <c r="I37" s="12">
        <f t="shared" si="7"/>
        <v>120.02</v>
      </c>
      <c r="J37" s="82">
        <v>113</v>
      </c>
      <c r="K37" s="76"/>
      <c r="L37" s="76">
        <v>7</v>
      </c>
      <c r="M37" s="77">
        <f t="shared" si="8"/>
        <v>120</v>
      </c>
      <c r="N37" s="77"/>
      <c r="O37" s="12">
        <f t="shared" si="9"/>
        <v>120</v>
      </c>
      <c r="P37" s="16">
        <f t="shared" si="4"/>
        <v>-1.6663889351771391E-4</v>
      </c>
      <c r="Q37" s="3"/>
    </row>
    <row r="38" spans="1:17" ht="15.75" thickBot="1" x14ac:dyDescent="0.3">
      <c r="A38" s="3"/>
      <c r="B38" s="21" t="s">
        <v>67</v>
      </c>
      <c r="C38" s="108" t="s">
        <v>68</v>
      </c>
      <c r="D38" s="79"/>
      <c r="E38" s="79"/>
      <c r="F38" s="79">
        <v>652</v>
      </c>
      <c r="G38" s="77">
        <f t="shared" si="6"/>
        <v>652</v>
      </c>
      <c r="H38" s="80"/>
      <c r="I38" s="24">
        <f t="shared" si="7"/>
        <v>652</v>
      </c>
      <c r="J38" s="84"/>
      <c r="K38" s="79"/>
      <c r="L38" s="79">
        <v>652</v>
      </c>
      <c r="M38" s="80">
        <f t="shared" si="8"/>
        <v>652</v>
      </c>
      <c r="N38" s="80"/>
      <c r="O38" s="24">
        <f t="shared" si="9"/>
        <v>652</v>
      </c>
      <c r="P38" s="16">
        <f t="shared" si="4"/>
        <v>0</v>
      </c>
      <c r="Q38" s="3"/>
    </row>
    <row r="39" spans="1:17" ht="15.75" thickBot="1" x14ac:dyDescent="0.3">
      <c r="A39" s="3"/>
      <c r="B39" s="25" t="s">
        <v>69</v>
      </c>
      <c r="C39" s="109" t="s">
        <v>70</v>
      </c>
      <c r="D39" s="44">
        <f>SUM(D35:D38)+SUM(D28:D32)</f>
        <v>1099</v>
      </c>
      <c r="E39" s="44">
        <f>SUM(E35:E38)+SUM(E28:E32)</f>
        <v>7652</v>
      </c>
      <c r="F39" s="44">
        <f>SUM(F35:F38)+SUM(F28:F32)</f>
        <v>2402.02</v>
      </c>
      <c r="G39" s="44">
        <f>SUM(G35:G38)+SUM(G28:G32)</f>
        <v>11153.02</v>
      </c>
      <c r="H39" s="45">
        <f>SUM(H28:H32)+SUM(H35:H38)</f>
        <v>300</v>
      </c>
      <c r="I39" s="46">
        <f>SUM(I35:I38)+SUM(I28:I32)</f>
        <v>11453.02</v>
      </c>
      <c r="J39" s="44">
        <f>SUM(J35:J38)+SUM(J28:J32)</f>
        <v>1099</v>
      </c>
      <c r="K39" s="44">
        <f>SUM(K35:K38)+SUM(K28:K32)</f>
        <v>8272.3580000000002</v>
      </c>
      <c r="L39" s="44">
        <f>SUM(L35:L38)+SUM(L28:L32)</f>
        <v>2402</v>
      </c>
      <c r="M39" s="44">
        <f>SUM(M35:M38)+SUM(M28:M32)</f>
        <v>11773.358</v>
      </c>
      <c r="N39" s="45">
        <f>SUM(N28:N32)+SUM(N35:N38)</f>
        <v>300</v>
      </c>
      <c r="O39" s="46">
        <f>SUM(O35:O38)+SUM(O28:O32)</f>
        <v>12073.358</v>
      </c>
      <c r="P39" s="47">
        <f t="shared" si="4"/>
        <v>5.4163705293450957E-2</v>
      </c>
      <c r="Q39" s="48"/>
    </row>
    <row r="40" spans="1:17" ht="19.5" thickBot="1" x14ac:dyDescent="0.35">
      <c r="A40" s="3"/>
      <c r="B40" s="113" t="s">
        <v>71</v>
      </c>
      <c r="C40" s="114" t="s">
        <v>72</v>
      </c>
      <c r="D40" s="115">
        <f t="shared" ref="D40:O40" si="10">D24-D39</f>
        <v>0</v>
      </c>
      <c r="E40" s="115">
        <f t="shared" si="10"/>
        <v>0</v>
      </c>
      <c r="F40" s="115">
        <f t="shared" si="10"/>
        <v>-1.999999999998181E-2</v>
      </c>
      <c r="G40" s="126">
        <f>G24-G39</f>
        <v>-2.0000000000436557E-2</v>
      </c>
      <c r="H40" s="126">
        <f t="shared" si="10"/>
        <v>0</v>
      </c>
      <c r="I40" s="127">
        <f t="shared" si="10"/>
        <v>-2.0000000000436557E-2</v>
      </c>
      <c r="J40" s="115">
        <f t="shared" si="10"/>
        <v>0</v>
      </c>
      <c r="K40" s="115">
        <f t="shared" si="10"/>
        <v>0</v>
      </c>
      <c r="L40" s="115">
        <f t="shared" si="10"/>
        <v>0</v>
      </c>
      <c r="M40" s="126">
        <f t="shared" si="10"/>
        <v>0</v>
      </c>
      <c r="N40" s="126">
        <f t="shared" si="10"/>
        <v>0</v>
      </c>
      <c r="O40" s="127">
        <f t="shared" si="10"/>
        <v>0</v>
      </c>
      <c r="P40" s="116">
        <f t="shared" si="4"/>
        <v>-1</v>
      </c>
      <c r="Q40" s="3"/>
    </row>
    <row r="41" spans="1:17" ht="15.75" thickBot="1" x14ac:dyDescent="0.3">
      <c r="A41" s="3"/>
      <c r="B41" s="117" t="s">
        <v>73</v>
      </c>
      <c r="C41" s="118" t="s">
        <v>74</v>
      </c>
      <c r="D41" s="119"/>
      <c r="E41" s="120"/>
      <c r="F41" s="120"/>
      <c r="G41" s="121"/>
      <c r="H41" s="122"/>
      <c r="I41" s="123">
        <f>I40-D16</f>
        <v>-1099.0200000000004</v>
      </c>
      <c r="J41" s="119"/>
      <c r="K41" s="120"/>
      <c r="L41" s="120"/>
      <c r="M41" s="121"/>
      <c r="N41" s="124"/>
      <c r="O41" s="123">
        <f>O40-J16</f>
        <v>-1099</v>
      </c>
      <c r="P41" s="125" t="e">
        <f>(#REF!-O41)/O41</f>
        <v>#REF!</v>
      </c>
      <c r="Q41" s="3"/>
    </row>
    <row r="42" spans="1:17" s="3" customFormat="1" ht="8.25" customHeight="1" thickBot="1" x14ac:dyDescent="0.3">
      <c r="B42" s="88"/>
      <c r="C42" s="42"/>
      <c r="D42" s="89"/>
      <c r="E42" s="52"/>
      <c r="F42" s="52"/>
      <c r="H42" s="52"/>
      <c r="I42" s="52"/>
      <c r="J42" s="89"/>
      <c r="K42" s="52"/>
      <c r="L42" s="52"/>
      <c r="N42" s="52"/>
      <c r="O42" s="52"/>
      <c r="P42" s="54"/>
    </row>
    <row r="43" spans="1:17" s="3" customFormat="1" ht="15.75" thickBot="1" x14ac:dyDescent="0.3">
      <c r="B43" s="88"/>
      <c r="C43" s="205" t="s">
        <v>75</v>
      </c>
      <c r="D43" s="112" t="s">
        <v>76</v>
      </c>
      <c r="E43" s="49" t="s">
        <v>77</v>
      </c>
      <c r="F43" s="50" t="s">
        <v>78</v>
      </c>
      <c r="G43" s="52"/>
      <c r="H43" s="52"/>
      <c r="I43" s="53"/>
      <c r="J43" s="205" t="s">
        <v>79</v>
      </c>
      <c r="K43" s="207"/>
      <c r="L43" s="208"/>
      <c r="M43" s="101" t="s">
        <v>76</v>
      </c>
      <c r="N43" s="102" t="s">
        <v>77</v>
      </c>
      <c r="O43" s="103" t="s">
        <v>78</v>
      </c>
      <c r="P43" s="54"/>
    </row>
    <row r="44" spans="1:17" s="3" customFormat="1" ht="15.75" thickBot="1" x14ac:dyDescent="0.3">
      <c r="B44" s="88"/>
      <c r="C44" s="206"/>
      <c r="D44" s="93"/>
      <c r="E44" s="110"/>
      <c r="F44" s="111">
        <v>113.08499999999999</v>
      </c>
      <c r="G44" s="52"/>
      <c r="H44" s="52"/>
      <c r="I44" s="53"/>
      <c r="J44" s="206"/>
      <c r="K44" s="209"/>
      <c r="L44" s="210"/>
      <c r="M44" s="91"/>
      <c r="N44" s="91"/>
      <c r="O44" s="97">
        <v>0</v>
      </c>
      <c r="P44" s="54"/>
    </row>
    <row r="45" spans="1:17" ht="8.25" customHeight="1" thickBot="1" x14ac:dyDescent="0.3">
      <c r="A45" s="3"/>
      <c r="B45" s="88"/>
      <c r="C45" s="42"/>
      <c r="D45" s="90"/>
      <c r="E45" s="52"/>
      <c r="F45" s="52"/>
      <c r="G45" s="52"/>
      <c r="H45" s="52"/>
      <c r="I45" s="53"/>
      <c r="J45" s="52"/>
      <c r="K45" s="52"/>
      <c r="L45" s="52"/>
      <c r="M45" s="52"/>
      <c r="N45" s="52"/>
      <c r="O45" s="53"/>
      <c r="P45" s="54"/>
      <c r="Q45" s="3"/>
    </row>
    <row r="46" spans="1:17" ht="37.5" customHeight="1" thickBot="1" x14ac:dyDescent="0.3">
      <c r="A46" s="3"/>
      <c r="B46" s="88"/>
      <c r="C46" s="205" t="s">
        <v>80</v>
      </c>
      <c r="D46" s="94" t="s">
        <v>81</v>
      </c>
      <c r="E46" s="95" t="s">
        <v>82</v>
      </c>
      <c r="F46" s="52"/>
      <c r="G46" s="52"/>
      <c r="H46" s="52"/>
      <c r="I46" s="53"/>
      <c r="J46" s="205" t="s">
        <v>83</v>
      </c>
      <c r="K46" s="207"/>
      <c r="L46" s="207"/>
      <c r="M46" s="96" t="s">
        <v>81</v>
      </c>
      <c r="N46" s="212" t="s">
        <v>82</v>
      </c>
      <c r="O46" s="213"/>
      <c r="P46" s="54"/>
      <c r="Q46" s="3"/>
    </row>
    <row r="47" spans="1:17" ht="15.75" thickBot="1" x14ac:dyDescent="0.3">
      <c r="A47" s="3"/>
      <c r="B47" s="51"/>
      <c r="C47" s="211"/>
      <c r="D47" s="93">
        <v>0</v>
      </c>
      <c r="E47" s="98">
        <v>0</v>
      </c>
      <c r="F47" s="52"/>
      <c r="G47" s="52"/>
      <c r="H47" s="52"/>
      <c r="I47" s="53"/>
      <c r="J47" s="206"/>
      <c r="K47" s="209"/>
      <c r="L47" s="209"/>
      <c r="M47" s="92">
        <v>0</v>
      </c>
      <c r="N47" s="214">
        <v>0</v>
      </c>
      <c r="O47" s="215"/>
      <c r="P47" s="54"/>
      <c r="Q47" s="3"/>
    </row>
    <row r="48" spans="1:17" x14ac:dyDescent="0.25">
      <c r="A48" s="3"/>
      <c r="B48" s="51"/>
      <c r="C48" s="42"/>
      <c r="D48" s="52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53"/>
      <c r="P48" s="54"/>
      <c r="Q48" s="3"/>
    </row>
    <row r="49" spans="1:17" x14ac:dyDescent="0.25">
      <c r="A49" s="3"/>
      <c r="B49" s="51"/>
      <c r="C49" s="99" t="s">
        <v>84</v>
      </c>
      <c r="D49" s="100" t="s">
        <v>85</v>
      </c>
      <c r="E49" s="100" t="s">
        <v>86</v>
      </c>
      <c r="F49" s="100" t="s">
        <v>87</v>
      </c>
      <c r="G49" s="100" t="s">
        <v>88</v>
      </c>
      <c r="H49" s="52"/>
      <c r="I49" s="106" t="s">
        <v>89</v>
      </c>
      <c r="J49" s="107"/>
      <c r="K49" s="107"/>
      <c r="L49" s="178"/>
      <c r="M49" s="178"/>
      <c r="N49" s="178"/>
      <c r="O49" s="178"/>
      <c r="P49" s="179"/>
      <c r="Q49" s="3"/>
    </row>
    <row r="50" spans="1:17" x14ac:dyDescent="0.25">
      <c r="A50" s="3"/>
      <c r="B50" s="51"/>
      <c r="C50" s="55" t="s">
        <v>90</v>
      </c>
      <c r="D50" s="85"/>
      <c r="E50" s="85"/>
      <c r="F50" s="85"/>
      <c r="G50" s="56">
        <f>D50+E50-F50</f>
        <v>0</v>
      </c>
      <c r="H50" s="52"/>
      <c r="I50" s="197"/>
      <c r="J50" s="198"/>
      <c r="K50" s="198"/>
      <c r="L50" s="198"/>
      <c r="M50" s="198"/>
      <c r="N50" s="198"/>
      <c r="O50" s="198"/>
      <c r="P50" s="199"/>
      <c r="Q50" s="3"/>
    </row>
    <row r="51" spans="1:17" x14ac:dyDescent="0.25">
      <c r="A51" s="3"/>
      <c r="B51" s="51"/>
      <c r="C51" s="55" t="s">
        <v>91</v>
      </c>
      <c r="D51" s="85">
        <v>432.2</v>
      </c>
      <c r="E51" s="85">
        <v>20</v>
      </c>
      <c r="F51" s="85">
        <v>20</v>
      </c>
      <c r="G51" s="56">
        <f t="shared" ref="G51:G54" si="11">D51+E51-F51</f>
        <v>432.2</v>
      </c>
      <c r="H51" s="52"/>
      <c r="I51" s="197"/>
      <c r="J51" s="198"/>
      <c r="K51" s="198"/>
      <c r="L51" s="198"/>
      <c r="M51" s="198"/>
      <c r="N51" s="198"/>
      <c r="O51" s="198"/>
      <c r="P51" s="199"/>
      <c r="Q51" s="3"/>
    </row>
    <row r="52" spans="1:17" x14ac:dyDescent="0.25">
      <c r="A52" s="3"/>
      <c r="B52" s="51"/>
      <c r="C52" s="55" t="s">
        <v>92</v>
      </c>
      <c r="D52" s="85">
        <v>23.4</v>
      </c>
      <c r="E52" s="85">
        <v>7.02</v>
      </c>
      <c r="F52" s="85">
        <v>0</v>
      </c>
      <c r="G52" s="56">
        <f t="shared" si="11"/>
        <v>30.419999999999998</v>
      </c>
      <c r="H52" s="52"/>
      <c r="I52" s="197"/>
      <c r="J52" s="198"/>
      <c r="K52" s="198"/>
      <c r="L52" s="198"/>
      <c r="M52" s="198"/>
      <c r="N52" s="198"/>
      <c r="O52" s="198"/>
      <c r="P52" s="199"/>
      <c r="Q52" s="3"/>
    </row>
    <row r="53" spans="1:17" x14ac:dyDescent="0.25">
      <c r="A53" s="3"/>
      <c r="B53" s="51"/>
      <c r="C53" s="55" t="s">
        <v>93</v>
      </c>
      <c r="D53" s="85">
        <v>125</v>
      </c>
      <c r="E53" s="85">
        <v>0</v>
      </c>
      <c r="F53" s="85">
        <v>0</v>
      </c>
      <c r="G53" s="56">
        <f t="shared" si="11"/>
        <v>125</v>
      </c>
      <c r="H53" s="52"/>
      <c r="I53" s="135"/>
      <c r="J53" s="136"/>
      <c r="K53" s="136"/>
      <c r="L53" s="136"/>
      <c r="M53" s="136"/>
      <c r="N53" s="136"/>
      <c r="O53" s="136"/>
      <c r="P53" s="137"/>
      <c r="Q53" s="3"/>
    </row>
    <row r="54" spans="1:17" x14ac:dyDescent="0.25">
      <c r="A54" s="3"/>
      <c r="B54" s="51"/>
      <c r="C54" s="146" t="s">
        <v>94</v>
      </c>
      <c r="D54" s="85">
        <v>53.17</v>
      </c>
      <c r="E54" s="85">
        <v>118.63</v>
      </c>
      <c r="F54" s="85">
        <v>123</v>
      </c>
      <c r="G54" s="56">
        <f t="shared" si="11"/>
        <v>48.800000000000011</v>
      </c>
      <c r="H54" s="52"/>
      <c r="I54" s="200"/>
      <c r="J54" s="201"/>
      <c r="K54" s="201"/>
      <c r="L54" s="201"/>
      <c r="M54" s="201"/>
      <c r="N54" s="201"/>
      <c r="O54" s="201"/>
      <c r="P54" s="202"/>
      <c r="Q54" s="3"/>
    </row>
    <row r="55" spans="1:17" ht="10.5" customHeight="1" x14ac:dyDescent="0.25">
      <c r="A55" s="3"/>
      <c r="B55" s="51"/>
      <c r="C55" s="42"/>
      <c r="D55" s="52"/>
      <c r="E55" s="52"/>
      <c r="F55" s="52"/>
      <c r="G55" s="52"/>
      <c r="H55" s="52"/>
      <c r="I55" s="53"/>
      <c r="J55" s="52"/>
      <c r="K55" s="52"/>
      <c r="L55" s="52"/>
      <c r="M55" s="52"/>
      <c r="N55" s="52"/>
      <c r="O55" s="53"/>
      <c r="P55" s="54"/>
      <c r="Q55" s="3"/>
    </row>
    <row r="56" spans="1:17" x14ac:dyDescent="0.25">
      <c r="A56" s="3"/>
      <c r="B56" s="51"/>
      <c r="C56" s="99" t="s">
        <v>95</v>
      </c>
      <c r="D56" s="100" t="s">
        <v>96</v>
      </c>
      <c r="E56" s="100" t="s">
        <v>97</v>
      </c>
      <c r="F56" s="52"/>
      <c r="G56" s="52"/>
      <c r="H56" s="52"/>
      <c r="I56" s="53"/>
      <c r="J56" s="52"/>
      <c r="K56" s="52"/>
      <c r="L56" s="52"/>
      <c r="M56" s="52"/>
      <c r="N56" s="52"/>
      <c r="O56" s="53"/>
      <c r="P56" s="54"/>
      <c r="Q56" s="3"/>
    </row>
    <row r="57" spans="1:17" x14ac:dyDescent="0.25">
      <c r="A57" s="3"/>
      <c r="B57" s="51"/>
      <c r="C57" s="55"/>
      <c r="D57" s="86">
        <v>18.13</v>
      </c>
      <c r="E57" s="86">
        <v>16.125</v>
      </c>
      <c r="F57" s="52"/>
      <c r="G57" s="52"/>
      <c r="H57" s="52"/>
      <c r="I57" s="53"/>
      <c r="J57" s="52"/>
      <c r="K57" s="52"/>
      <c r="L57" s="52"/>
      <c r="M57" s="52"/>
      <c r="N57" s="52"/>
      <c r="O57" s="53"/>
      <c r="P57" s="54"/>
      <c r="Q57" s="3"/>
    </row>
    <row r="58" spans="1:17" x14ac:dyDescent="0.25">
      <c r="A58" s="3"/>
      <c r="B58" s="51"/>
      <c r="C58" s="42"/>
      <c r="D58" s="52"/>
      <c r="E58" s="52"/>
      <c r="F58" s="52"/>
      <c r="G58" s="52"/>
      <c r="H58" s="52"/>
      <c r="I58" s="53"/>
      <c r="J58" s="52"/>
      <c r="K58" s="52"/>
      <c r="L58" s="52"/>
      <c r="M58" s="52"/>
      <c r="N58" s="52"/>
      <c r="O58" s="53"/>
      <c r="P58" s="54"/>
      <c r="Q58" s="3"/>
    </row>
    <row r="59" spans="1:17" x14ac:dyDescent="0.25">
      <c r="A59" s="3"/>
      <c r="B59" s="105" t="s">
        <v>98</v>
      </c>
      <c r="C59" s="104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9"/>
      <c r="Q59" s="3"/>
    </row>
    <row r="60" spans="1:17" x14ac:dyDescent="0.25">
      <c r="A60" s="3"/>
      <c r="B60" s="129" t="s">
        <v>99</v>
      </c>
      <c r="M60"/>
      <c r="P60" s="130"/>
      <c r="Q60" s="3"/>
    </row>
    <row r="61" spans="1:17" x14ac:dyDescent="0.25">
      <c r="A61" s="3"/>
      <c r="B61" s="194" t="s">
        <v>100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6"/>
      <c r="Q61" s="3"/>
    </row>
    <row r="62" spans="1:17" x14ac:dyDescent="0.25">
      <c r="A62" s="3"/>
      <c r="B62" s="194" t="s">
        <v>101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3"/>
    </row>
    <row r="63" spans="1:17" x14ac:dyDescent="0.25">
      <c r="A63" s="3"/>
      <c r="B63" s="194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6"/>
      <c r="Q63" s="3"/>
    </row>
    <row r="64" spans="1:17" x14ac:dyDescent="0.25">
      <c r="A64" s="3"/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6"/>
      <c r="Q64" s="3"/>
    </row>
    <row r="65" spans="1:17" x14ac:dyDescent="0.25">
      <c r="A65" s="3"/>
      <c r="B65" s="131" t="s">
        <v>98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34"/>
      <c r="Q65" s="3"/>
    </row>
    <row r="66" spans="1:17" x14ac:dyDescent="0.25">
      <c r="A66" s="3"/>
      <c r="B66" s="131" t="s">
        <v>102</v>
      </c>
      <c r="C66" s="2"/>
      <c r="D66" s="2"/>
      <c r="E66" s="2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134"/>
      <c r="Q66" s="3"/>
    </row>
    <row r="67" spans="1:17" x14ac:dyDescent="0.25">
      <c r="A67" s="3"/>
      <c r="B67" s="131" t="s">
        <v>103</v>
      </c>
      <c r="C67" s="132"/>
      <c r="D67" s="2"/>
      <c r="E67" s="2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134"/>
      <c r="Q67" s="3"/>
    </row>
    <row r="68" spans="1:17" x14ac:dyDescent="0.25">
      <c r="A68" s="3"/>
      <c r="B68" s="131" t="s">
        <v>104</v>
      </c>
      <c r="C68" s="132"/>
      <c r="D68" s="2"/>
      <c r="E68" s="2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134"/>
      <c r="Q68" s="3"/>
    </row>
    <row r="69" spans="1:17" x14ac:dyDescent="0.25">
      <c r="A69" s="3"/>
      <c r="B69" s="147" t="s">
        <v>105</v>
      </c>
      <c r="C69" s="148"/>
      <c r="D69" s="149"/>
      <c r="E69" s="149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9"/>
      <c r="Q69" s="3"/>
    </row>
    <row r="70" spans="1:17" x14ac:dyDescent="0.25">
      <c r="A70" s="3"/>
      <c r="B70" s="151"/>
      <c r="C70" s="150"/>
      <c r="D70" s="151"/>
      <c r="E70" s="151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3"/>
    </row>
    <row r="71" spans="1:17" x14ac:dyDescent="0.25">
      <c r="A71" s="3"/>
      <c r="B71" s="151"/>
      <c r="C71" s="150"/>
      <c r="D71" s="151"/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3"/>
    </row>
    <row r="72" spans="1:17" x14ac:dyDescent="0.25">
      <c r="A72" s="3"/>
      <c r="B72" s="105" t="s">
        <v>106</v>
      </c>
      <c r="C72" s="157"/>
      <c r="D72" s="155"/>
      <c r="E72" s="155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4"/>
      <c r="Q72" s="3"/>
    </row>
    <row r="73" spans="1:17" x14ac:dyDescent="0.25">
      <c r="A73" s="3"/>
      <c r="B73" s="156"/>
      <c r="C73" s="132"/>
      <c r="D73" s="2"/>
      <c r="E73" s="2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134"/>
      <c r="Q73" s="3"/>
    </row>
    <row r="74" spans="1:17" x14ac:dyDescent="0.25">
      <c r="A74" s="3"/>
      <c r="B74" s="131" t="s">
        <v>107</v>
      </c>
      <c r="C74" s="2"/>
      <c r="D74" s="2"/>
      <c r="E74" s="2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134"/>
      <c r="Q74" s="3"/>
    </row>
    <row r="75" spans="1:17" x14ac:dyDescent="0.25">
      <c r="A75" s="3"/>
      <c r="B75" s="131" t="s">
        <v>108</v>
      </c>
      <c r="C75" s="2"/>
      <c r="D75" s="2"/>
      <c r="E75" s="2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134"/>
      <c r="Q75" s="3"/>
    </row>
    <row r="76" spans="1:17" x14ac:dyDescent="0.25">
      <c r="A76" s="3"/>
      <c r="B76" s="131" t="s">
        <v>109</v>
      </c>
      <c r="C76" s="2"/>
      <c r="D76" s="2"/>
      <c r="E76" s="2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134"/>
      <c r="Q76" s="3"/>
    </row>
    <row r="77" spans="1:17" x14ac:dyDescent="0.25">
      <c r="A77" s="3"/>
      <c r="B77" s="131" t="s">
        <v>110</v>
      </c>
      <c r="C77" s="2"/>
      <c r="D77" s="2"/>
      <c r="E77" s="2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134"/>
      <c r="Q77" s="3"/>
    </row>
    <row r="78" spans="1:17" x14ac:dyDescent="0.25">
      <c r="A78" s="3"/>
      <c r="B78" s="131" t="s">
        <v>111</v>
      </c>
      <c r="C78" s="2"/>
      <c r="D78" s="2"/>
      <c r="E78" s="2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134"/>
      <c r="Q78" s="3"/>
    </row>
    <row r="79" spans="1:17" x14ac:dyDescent="0.25">
      <c r="A79" s="3"/>
      <c r="B79" s="131" t="s">
        <v>112</v>
      </c>
      <c r="C79" s="2"/>
      <c r="D79" s="2"/>
      <c r="E79" s="2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134"/>
      <c r="Q79" s="3"/>
    </row>
    <row r="80" spans="1:17" x14ac:dyDescent="0.25">
      <c r="A80" s="3"/>
      <c r="B80" s="131" t="s">
        <v>121</v>
      </c>
      <c r="C80" s="2"/>
      <c r="D80" s="2"/>
      <c r="E80" s="2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134"/>
      <c r="Q80" s="3"/>
    </row>
    <row r="81" spans="1:17" x14ac:dyDescent="0.25">
      <c r="A81" s="3"/>
      <c r="B81" s="131" t="s">
        <v>120</v>
      </c>
      <c r="C81" s="2"/>
      <c r="D81" s="2"/>
      <c r="E81" s="2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134"/>
      <c r="Q81" s="3"/>
    </row>
    <row r="82" spans="1:17" x14ac:dyDescent="0.25">
      <c r="A82" s="3"/>
      <c r="B82" s="131" t="s">
        <v>113</v>
      </c>
      <c r="C82" s="2"/>
      <c r="D82" s="2"/>
      <c r="E82" s="2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134"/>
      <c r="Q82" s="3"/>
    </row>
    <row r="83" spans="1:17" x14ac:dyDescent="0.25">
      <c r="A83" s="3"/>
      <c r="B83" s="131" t="s">
        <v>122</v>
      </c>
      <c r="C83" s="2"/>
      <c r="D83" s="2"/>
      <c r="E83" s="2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134"/>
      <c r="Q83" s="3"/>
    </row>
    <row r="84" spans="1:17" x14ac:dyDescent="0.25">
      <c r="A84" s="3"/>
      <c r="B84" s="133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134"/>
      <c r="Q84" s="3"/>
    </row>
    <row r="85" spans="1:17" x14ac:dyDescent="0.25">
      <c r="A85" s="3"/>
      <c r="B85" s="227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9"/>
      <c r="Q85" s="3"/>
    </row>
    <row r="86" spans="1:17" x14ac:dyDescent="0.25">
      <c r="A86" s="3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3"/>
    </row>
    <row r="87" spans="1:17" x14ac:dyDescent="0.25">
      <c r="A87" s="3"/>
      <c r="B87" s="57" t="s">
        <v>114</v>
      </c>
      <c r="C87" s="128">
        <v>43294</v>
      </c>
      <c r="D87" s="57" t="s">
        <v>115</v>
      </c>
      <c r="E87" s="195" t="s">
        <v>123</v>
      </c>
      <c r="F87" s="195"/>
      <c r="G87" s="195"/>
      <c r="H87" s="57"/>
      <c r="I87" s="57" t="s">
        <v>116</v>
      </c>
      <c r="J87" s="226" t="s">
        <v>124</v>
      </c>
      <c r="K87" s="226"/>
      <c r="L87" s="226"/>
      <c r="M87" s="226"/>
      <c r="N87" s="57"/>
      <c r="O87" s="57"/>
      <c r="P87" s="57"/>
      <c r="Q87" s="3"/>
    </row>
    <row r="88" spans="1:17" ht="7.5" customHeight="1" x14ac:dyDescent="0.25">
      <c r="A88" s="3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3"/>
    </row>
    <row r="89" spans="1:17" x14ac:dyDescent="0.25">
      <c r="A89" s="3"/>
      <c r="B89" s="57"/>
      <c r="C89" s="57"/>
      <c r="D89" s="57" t="s">
        <v>117</v>
      </c>
      <c r="E89" s="59"/>
      <c r="F89" s="59"/>
      <c r="G89" s="59"/>
      <c r="H89" s="57"/>
      <c r="I89" s="57" t="s">
        <v>117</v>
      </c>
      <c r="J89" s="58"/>
      <c r="K89" s="58"/>
      <c r="L89" s="58"/>
      <c r="M89" s="58"/>
      <c r="N89" s="57"/>
      <c r="O89" s="57"/>
      <c r="P89" s="57"/>
      <c r="Q89" s="3"/>
    </row>
    <row r="90" spans="1:17" x14ac:dyDescent="0.25">
      <c r="A90" s="3"/>
      <c r="B90" s="57"/>
      <c r="C90" s="57"/>
      <c r="D90" s="57"/>
      <c r="E90" s="59"/>
      <c r="F90" s="59"/>
      <c r="G90" s="59"/>
      <c r="H90" s="57"/>
      <c r="I90" s="57"/>
      <c r="J90" s="58"/>
      <c r="K90" s="58"/>
      <c r="L90" s="58"/>
      <c r="M90" s="58"/>
      <c r="N90" s="57"/>
      <c r="O90" s="57"/>
      <c r="P90" s="57"/>
      <c r="Q90" s="3"/>
    </row>
    <row r="91" spans="1:17" x14ac:dyDescent="0.25">
      <c r="A91" s="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3"/>
    </row>
    <row r="92" spans="1:17" x14ac:dyDescent="0.25">
      <c r="A92" s="3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3"/>
    </row>
    <row r="93" spans="1:17" x14ac:dyDescent="0.25"/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hidden="1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hidden="1" x14ac:dyDescent="0.25"/>
    <row r="124" hidden="1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87:G87"/>
    <mergeCell ref="J87:M87"/>
    <mergeCell ref="B63:P63"/>
    <mergeCell ref="B85:P85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revision/>
  <cp:lastPrinted>2018-07-13T08:21:49Z</cp:lastPrinted>
  <dcterms:created xsi:type="dcterms:W3CDTF">2017-02-23T12:10:09Z</dcterms:created>
  <dcterms:modified xsi:type="dcterms:W3CDTF">2018-07-13T08:21:55Z</dcterms:modified>
</cp:coreProperties>
</file>