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388" tabRatio="891" activeTab="1"/>
  </bookViews>
  <sheets>
    <sheet name="Identifikace" sheetId="1" r:id="rId1"/>
    <sheet name="Souhrnná tabulka" sheetId="2" r:id="rId2"/>
  </sheets>
  <definedNames>
    <definedName name="_xlnm.Print_Area" localSheetId="1">'Souhrnná tabulka'!$B$2:$L$105</definedName>
  </definedNames>
  <calcPr fullCalcOnLoad="1"/>
</workbook>
</file>

<file path=xl/sharedStrings.xml><?xml version="1.0" encoding="utf-8"?>
<sst xmlns="http://schemas.openxmlformats.org/spreadsheetml/2006/main" count="99" uniqueCount="88">
  <si>
    <t>VÝNOSY CELKEM</t>
  </si>
  <si>
    <t>NÁKLADY CELKEM</t>
  </si>
  <si>
    <t>Název organizace:</t>
  </si>
  <si>
    <t xml:space="preserve">Organizace                 </t>
  </si>
  <si>
    <t>tržby</t>
  </si>
  <si>
    <t>Schválil:</t>
  </si>
  <si>
    <t>V Chomutově, dne:</t>
  </si>
  <si>
    <t>Sestavil:</t>
  </si>
  <si>
    <t>Provozní příspěvek zřizovatel</t>
  </si>
  <si>
    <t>Provozní příspěvek ostatní</t>
  </si>
  <si>
    <t>Investiční dotace ostatní</t>
  </si>
  <si>
    <t>Účet 609 - Jiné výnosy z vlastních výkonů</t>
  </si>
  <si>
    <t>Ostatní finanční výnosy</t>
  </si>
  <si>
    <t>fond odměn</t>
  </si>
  <si>
    <t>rezervní fond</t>
  </si>
  <si>
    <t>fond investic</t>
  </si>
  <si>
    <t xml:space="preserve">Účet 501 - Spotřeba materiálu </t>
  </si>
  <si>
    <t xml:space="preserve">Účet 504 - Prodané zboží </t>
  </si>
  <si>
    <t>Účet 502 - Spotřeba energie</t>
  </si>
  <si>
    <t>teplo + TUV</t>
  </si>
  <si>
    <t>plyn</t>
  </si>
  <si>
    <t>elektrická energie</t>
  </si>
  <si>
    <t>Účet 511 - Opravy a udržování, revize</t>
  </si>
  <si>
    <t>Ostatní náklady z činnosti</t>
  </si>
  <si>
    <t>Příspěvek MMCH</t>
  </si>
  <si>
    <t>Ostatní dotace</t>
  </si>
  <si>
    <t>Celkem 2015</t>
  </si>
  <si>
    <t>VÝSLEDEK HOSPODAŘENÍ</t>
  </si>
  <si>
    <t>účet 512 - Cestovné</t>
  </si>
  <si>
    <t>účet 513 - Náklady na reprezentaci</t>
  </si>
  <si>
    <t>účet 518 - Ostatní služby</t>
  </si>
  <si>
    <t>Účet 662 - Úroky</t>
  </si>
  <si>
    <t>Účet 649 - Ostatní výnosy z činnosti</t>
  </si>
  <si>
    <t>Účet 648 - Čerpání fondů</t>
  </si>
  <si>
    <t>Účet 645, 646 - Výnosy z prodeje dlouhodobého nehmotného a nehmotného majetku</t>
  </si>
  <si>
    <t>Účet 644 - Výnosy z prodeje materiálu</t>
  </si>
  <si>
    <t>Účet 604 - Výnosy z prodaného zboží</t>
  </si>
  <si>
    <t>Účet 603 - Výnosy z pronájmů</t>
  </si>
  <si>
    <t>Účet 602 - Výnosy z prodeje služeb</t>
  </si>
  <si>
    <t>Účet 601 - Výnosy z prodeje vlastních výrobků</t>
  </si>
  <si>
    <t>IČ:</t>
  </si>
  <si>
    <t xml:space="preserve">Zastoupená: </t>
  </si>
  <si>
    <t xml:space="preserve">ředitel </t>
  </si>
  <si>
    <t>Sídlo:</t>
  </si>
  <si>
    <t>Za správnost:</t>
  </si>
  <si>
    <t>ekonom</t>
  </si>
  <si>
    <t>Datum vyplnění:</t>
  </si>
  <si>
    <t>voda</t>
  </si>
  <si>
    <t>účet 524 - Zákonné sociální pojištění ZP+SP</t>
  </si>
  <si>
    <t>účet 525 - Jiné sociální pojištění</t>
  </si>
  <si>
    <t>účet 527 - Zákonné sociální náklady</t>
  </si>
  <si>
    <t>účet 528 - Jiné sociální náklady</t>
  </si>
  <si>
    <t>účet 531, 532, 538  - Jiné daně a poplatky</t>
  </si>
  <si>
    <t>účet 541, 542 - Jiné pokuty a penále</t>
  </si>
  <si>
    <t>účet 544 - Prodaný materiál</t>
  </si>
  <si>
    <t>účet 551 - Odpisy DM</t>
  </si>
  <si>
    <t>účet 558 - Náklady z DDM</t>
  </si>
  <si>
    <t>Náklady</t>
  </si>
  <si>
    <t>Výnosy</t>
  </si>
  <si>
    <t>Rozdíl</t>
  </si>
  <si>
    <t>Organizace celkem</t>
  </si>
  <si>
    <t>Příspěvek zřirovatele</t>
  </si>
  <si>
    <t xml:space="preserve">Hospodářská střediska - bez příspěvku města:                                     </t>
  </si>
  <si>
    <t>účet 521 - Mzdové náklady</t>
  </si>
  <si>
    <t>DpS Písečná</t>
  </si>
  <si>
    <t>ředitelství</t>
  </si>
  <si>
    <t>CDS Bezručova</t>
  </si>
  <si>
    <t>DOZP Písečná</t>
  </si>
  <si>
    <t>DSOZP Písečná</t>
  </si>
  <si>
    <t>Jesle Písečná</t>
  </si>
  <si>
    <t>DS Písečná</t>
  </si>
  <si>
    <t>AD Písečná</t>
  </si>
  <si>
    <t>SC Písečná</t>
  </si>
  <si>
    <t>DÚ</t>
  </si>
  <si>
    <t>Investiční příspěvek zřizovatel (informativní údaj, nevstupuje do součtů)</t>
  </si>
  <si>
    <t>Dotace a granty zřizovatel</t>
  </si>
  <si>
    <t>Celkem 2017</t>
  </si>
  <si>
    <t>Požadavek na stanovení příspěvku z rozpočtu města pro rok 2017</t>
  </si>
  <si>
    <t>Sociální služby Chomutov, příspěvková organizace</t>
  </si>
  <si>
    <t>Písečná 5030, 430 04 Chomutov</t>
  </si>
  <si>
    <t>Ing. Ivana Vomáčková</t>
  </si>
  <si>
    <t>Mgr. Alena Tölgová</t>
  </si>
  <si>
    <t>Ostatní činnosti</t>
  </si>
  <si>
    <t>změna rozpočtu</t>
  </si>
  <si>
    <t>Schválený rozpočet 2017</t>
  </si>
  <si>
    <t>Změna rozpočtu 2017</t>
  </si>
  <si>
    <t>Změna rozpočtu Přispěvek zřizovatele</t>
  </si>
  <si>
    <t>Mgr. Alena Tölgová, ředitelka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</si>
</sst>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#######"/>
    <numFmt numFmtId="166" formatCode="#,##0.0_ ;[Red]\-#,##0.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5"/>
      <color indexed="9"/>
      <name val="Calibri"/>
      <family val="2"/>
    </font>
    <font>
      <b/>
      <sz val="11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94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medium"/>
      <right/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thin"/>
      <right/>
      <top/>
      <bottom style="medium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double"/>
      <right style="medium"/>
      <top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/>
      <bottom style="thin"/>
    </border>
    <border>
      <left/>
      <right/>
      <top style="medium"/>
      <bottom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thin"/>
      <right style="double"/>
      <top/>
      <bottom style="medium"/>
    </border>
    <border>
      <left style="double"/>
      <right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/>
      <bottom style="thin"/>
    </border>
    <border>
      <left style="medium"/>
      <right style="medium"/>
      <top style="medium"/>
      <bottom style="thin"/>
    </border>
    <border>
      <left style="double"/>
      <right/>
      <top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double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9" fillId="0" borderId="10" xfId="48" applyFont="1" applyBorder="1" applyAlignment="1" applyProtection="1">
      <alignment horizontal="left" indent="4"/>
      <protection/>
    </xf>
    <xf numFmtId="0" fontId="19" fillId="0" borderId="0" xfId="48" applyFont="1">
      <alignment/>
      <protection/>
    </xf>
    <xf numFmtId="164" fontId="19" fillId="0" borderId="11" xfId="48" applyNumberFormat="1" applyFont="1" applyBorder="1" applyAlignment="1" applyProtection="1">
      <alignment horizontal="right" indent="1"/>
      <protection locked="0"/>
    </xf>
    <xf numFmtId="164" fontId="19" fillId="0" borderId="12" xfId="48" applyNumberFormat="1" applyFont="1" applyBorder="1" applyAlignment="1" applyProtection="1">
      <alignment horizontal="right" indent="1"/>
      <protection locked="0"/>
    </xf>
    <xf numFmtId="164" fontId="19" fillId="0" borderId="13" xfId="48" applyNumberFormat="1" applyFont="1" applyBorder="1" applyAlignment="1" applyProtection="1">
      <alignment horizontal="right" indent="1"/>
      <protection locked="0"/>
    </xf>
    <xf numFmtId="164" fontId="20" fillId="33" borderId="14" xfId="48" applyNumberFormat="1" applyFont="1" applyFill="1" applyBorder="1" applyAlignment="1" applyProtection="1">
      <alignment horizontal="right" indent="1"/>
      <protection/>
    </xf>
    <xf numFmtId="164" fontId="20" fillId="33" borderId="15" xfId="48" applyNumberFormat="1" applyFont="1" applyFill="1" applyBorder="1" applyAlignment="1" applyProtection="1">
      <alignment horizontal="right" indent="1"/>
      <protection/>
    </xf>
    <xf numFmtId="164" fontId="20" fillId="33" borderId="16" xfId="48" applyNumberFormat="1" applyFont="1" applyFill="1" applyBorder="1" applyAlignment="1" applyProtection="1">
      <alignment horizontal="right" indent="1"/>
      <protection/>
    </xf>
    <xf numFmtId="164" fontId="20" fillId="33" borderId="17" xfId="48" applyNumberFormat="1" applyFont="1" applyFill="1" applyBorder="1" applyAlignment="1" applyProtection="1">
      <alignment horizontal="right" indent="1"/>
      <protection/>
    </xf>
    <xf numFmtId="164" fontId="20" fillId="33" borderId="18" xfId="48" applyNumberFormat="1" applyFont="1" applyFill="1" applyBorder="1" applyAlignment="1" applyProtection="1">
      <alignment horizontal="right" indent="1"/>
      <protection/>
    </xf>
    <xf numFmtId="0" fontId="20" fillId="0" borderId="19" xfId="48" applyFont="1" applyBorder="1" applyAlignment="1" applyProtection="1">
      <alignment horizontal="left" vertical="center" indent="1"/>
      <protection/>
    </xf>
    <xf numFmtId="0" fontId="21" fillId="0" borderId="0" xfId="48" applyFont="1">
      <alignment/>
      <protection/>
    </xf>
    <xf numFmtId="0" fontId="20" fillId="34" borderId="20" xfId="48" applyFont="1" applyFill="1" applyBorder="1" applyAlignment="1" applyProtection="1">
      <alignment horizontal="left" indent="1"/>
      <protection/>
    </xf>
    <xf numFmtId="0" fontId="20" fillId="34" borderId="21" xfId="48" applyFont="1" applyFill="1" applyBorder="1" applyAlignment="1" applyProtection="1">
      <alignment horizontal="center"/>
      <protection/>
    </xf>
    <xf numFmtId="0" fontId="20" fillId="34" borderId="22" xfId="48" applyFont="1" applyFill="1" applyBorder="1" applyAlignment="1" applyProtection="1">
      <alignment horizontal="center"/>
      <protection/>
    </xf>
    <xf numFmtId="0" fontId="20" fillId="34" borderId="23" xfId="48" applyFont="1" applyFill="1" applyBorder="1" applyAlignment="1" applyProtection="1">
      <alignment horizontal="center"/>
      <protection/>
    </xf>
    <xf numFmtId="0" fontId="20" fillId="34" borderId="24" xfId="48" applyFont="1" applyFill="1" applyBorder="1" applyAlignment="1" applyProtection="1">
      <alignment horizontal="center"/>
      <protection/>
    </xf>
    <xf numFmtId="0" fontId="20" fillId="33" borderId="19" xfId="48" applyFont="1" applyFill="1" applyBorder="1" applyAlignment="1" applyProtection="1">
      <alignment horizontal="left" indent="1"/>
      <protection/>
    </xf>
    <xf numFmtId="0" fontId="22" fillId="35" borderId="25" xfId="48" applyFont="1" applyFill="1" applyBorder="1" applyAlignment="1" applyProtection="1">
      <alignment horizontal="left" indent="1"/>
      <protection/>
    </xf>
    <xf numFmtId="0" fontId="20" fillId="33" borderId="20" xfId="48" applyFont="1" applyFill="1" applyBorder="1" applyAlignment="1" applyProtection="1">
      <alignment horizontal="left" indent="1"/>
      <protection/>
    </xf>
    <xf numFmtId="0" fontId="22" fillId="35" borderId="10" xfId="48" applyFont="1" applyFill="1" applyBorder="1" applyAlignment="1" applyProtection="1">
      <alignment horizontal="left" indent="1"/>
      <protection/>
    </xf>
    <xf numFmtId="164" fontId="22" fillId="0" borderId="26" xfId="48" applyNumberFormat="1" applyFont="1" applyFill="1" applyBorder="1" applyAlignment="1" applyProtection="1">
      <alignment horizontal="right" indent="1"/>
      <protection/>
    </xf>
    <xf numFmtId="164" fontId="22" fillId="0" borderId="27" xfId="48" applyNumberFormat="1" applyFont="1" applyFill="1" applyBorder="1" applyAlignment="1" applyProtection="1">
      <alignment horizontal="right" indent="1"/>
      <protection/>
    </xf>
    <xf numFmtId="164" fontId="22" fillId="36" borderId="28" xfId="48" applyNumberFormat="1" applyFont="1" applyFill="1" applyBorder="1" applyAlignment="1" applyProtection="1">
      <alignment horizontal="right" indent="1"/>
      <protection/>
    </xf>
    <xf numFmtId="164" fontId="22" fillId="36" borderId="29" xfId="48" applyNumberFormat="1" applyFont="1" applyFill="1" applyBorder="1" applyAlignment="1" applyProtection="1">
      <alignment horizontal="right" indent="1"/>
      <protection/>
    </xf>
    <xf numFmtId="164" fontId="22" fillId="36" borderId="30" xfId="48" applyNumberFormat="1" applyFont="1" applyFill="1" applyBorder="1" applyAlignment="1" applyProtection="1">
      <alignment horizontal="right" indent="1"/>
      <protection/>
    </xf>
    <xf numFmtId="164" fontId="22" fillId="36" borderId="31" xfId="48" applyNumberFormat="1" applyFont="1" applyFill="1" applyBorder="1" applyAlignment="1" applyProtection="1">
      <alignment horizontal="right" indent="1"/>
      <protection/>
    </xf>
    <xf numFmtId="164" fontId="22" fillId="36" borderId="32" xfId="48" applyNumberFormat="1" applyFont="1" applyFill="1" applyBorder="1" applyAlignment="1" applyProtection="1">
      <alignment horizontal="right" indent="1"/>
      <protection/>
    </xf>
    <xf numFmtId="0" fontId="19" fillId="0" borderId="0" xfId="48" applyFont="1" applyBorder="1" applyProtection="1">
      <alignment/>
      <protection/>
    </xf>
    <xf numFmtId="0" fontId="19" fillId="0" borderId="0" xfId="48" applyFont="1" applyProtection="1">
      <alignment/>
      <protection/>
    </xf>
    <xf numFmtId="0" fontId="46" fillId="37" borderId="33" xfId="48" applyFont="1" applyFill="1" applyBorder="1" applyAlignment="1" applyProtection="1">
      <alignment vertical="center"/>
      <protection/>
    </xf>
    <xf numFmtId="0" fontId="46" fillId="37" borderId="33" xfId="48" applyFont="1" applyFill="1" applyBorder="1" applyAlignment="1" applyProtection="1">
      <alignment horizontal="right" vertical="center"/>
      <protection/>
    </xf>
    <xf numFmtId="0" fontId="19" fillId="0" borderId="0" xfId="0" applyFont="1" applyAlignment="1">
      <alignment/>
    </xf>
    <xf numFmtId="164" fontId="22" fillId="38" borderId="26" xfId="48" applyNumberFormat="1" applyFont="1" applyFill="1" applyBorder="1" applyAlignment="1" applyProtection="1">
      <alignment horizontal="right" indent="1"/>
      <protection/>
    </xf>
    <xf numFmtId="164" fontId="22" fillId="0" borderId="34" xfId="48" applyNumberFormat="1" applyFont="1" applyFill="1" applyBorder="1" applyAlignment="1" applyProtection="1">
      <alignment horizontal="right" indent="1"/>
      <protection/>
    </xf>
    <xf numFmtId="164" fontId="22" fillId="0" borderId="29" xfId="48" applyNumberFormat="1" applyFont="1" applyFill="1" applyBorder="1" applyAlignment="1" applyProtection="1">
      <alignment horizontal="right" indent="1"/>
      <protection locked="0"/>
    </xf>
    <xf numFmtId="164" fontId="22" fillId="0" borderId="32" xfId="48" applyNumberFormat="1" applyFont="1" applyFill="1" applyBorder="1" applyAlignment="1" applyProtection="1">
      <alignment horizontal="right" indent="1"/>
      <protection locked="0"/>
    </xf>
    <xf numFmtId="164" fontId="22" fillId="0" borderId="35" xfId="48" applyNumberFormat="1" applyFont="1" applyFill="1" applyBorder="1" applyAlignment="1" applyProtection="1">
      <alignment horizontal="right" indent="1"/>
      <protection/>
    </xf>
    <xf numFmtId="164" fontId="22" fillId="0" borderId="36" xfId="48" applyNumberFormat="1" applyFont="1" applyFill="1" applyBorder="1" applyAlignment="1" applyProtection="1">
      <alignment horizontal="right" indent="1"/>
      <protection locked="0"/>
    </xf>
    <xf numFmtId="164" fontId="22" fillId="0" borderId="11" xfId="48" applyNumberFormat="1" applyFont="1" applyFill="1" applyBorder="1" applyAlignment="1" applyProtection="1">
      <alignment horizontal="right" indent="1"/>
      <protection locked="0"/>
    </xf>
    <xf numFmtId="164" fontId="22" fillId="0" borderId="12" xfId="48" applyNumberFormat="1" applyFont="1" applyFill="1" applyBorder="1" applyAlignment="1" applyProtection="1">
      <alignment horizontal="right" indent="1"/>
      <protection locked="0"/>
    </xf>
    <xf numFmtId="164" fontId="22" fillId="0" borderId="37" xfId="48" applyNumberFormat="1" applyFont="1" applyFill="1" applyBorder="1" applyAlignment="1" applyProtection="1">
      <alignment horizontal="right" indent="1"/>
      <protection locked="0"/>
    </xf>
    <xf numFmtId="0" fontId="22" fillId="0" borderId="0" xfId="48" applyFont="1">
      <alignment/>
      <protection/>
    </xf>
    <xf numFmtId="164" fontId="22" fillId="38" borderId="11" xfId="48" applyNumberFormat="1" applyFont="1" applyFill="1" applyBorder="1" applyAlignment="1" applyProtection="1">
      <alignment horizontal="right" indent="1"/>
      <protection/>
    </xf>
    <xf numFmtId="164" fontId="22" fillId="38" borderId="12" xfId="48" applyNumberFormat="1" applyFont="1" applyFill="1" applyBorder="1" applyAlignment="1" applyProtection="1">
      <alignment horizontal="right" indent="1"/>
      <protection/>
    </xf>
    <xf numFmtId="164" fontId="22" fillId="0" borderId="13" xfId="48" applyNumberFormat="1" applyFont="1" applyFill="1" applyBorder="1" applyAlignment="1" applyProtection="1">
      <alignment horizontal="right" indent="1"/>
      <protection locked="0"/>
    </xf>
    <xf numFmtId="0" fontId="22" fillId="0" borderId="0" xfId="48" applyFont="1" applyProtection="1">
      <alignment/>
      <protection locked="0"/>
    </xf>
    <xf numFmtId="164" fontId="22" fillId="38" borderId="13" xfId="48" applyNumberFormat="1" applyFont="1" applyFill="1" applyBorder="1" applyAlignment="1" applyProtection="1">
      <alignment horizontal="right" indent="1"/>
      <protection/>
    </xf>
    <xf numFmtId="164" fontId="22" fillId="0" borderId="38" xfId="48" applyNumberFormat="1" applyFont="1" applyFill="1" applyBorder="1" applyAlignment="1" applyProtection="1">
      <alignment horizontal="right" indent="1"/>
      <protection locked="0"/>
    </xf>
    <xf numFmtId="164" fontId="22" fillId="0" borderId="39" xfId="48" applyNumberFormat="1" applyFont="1" applyFill="1" applyBorder="1" applyAlignment="1" applyProtection="1">
      <alignment horizontal="right" indent="1"/>
      <protection locked="0"/>
    </xf>
    <xf numFmtId="164" fontId="22" fillId="0" borderId="40" xfId="48" applyNumberFormat="1" applyFont="1" applyFill="1" applyBorder="1" applyAlignment="1" applyProtection="1">
      <alignment horizontal="right" indent="1"/>
      <protection locked="0"/>
    </xf>
    <xf numFmtId="0" fontId="24" fillId="0" borderId="0" xfId="48" applyFont="1">
      <alignment/>
      <protection/>
    </xf>
    <xf numFmtId="0" fontId="22" fillId="0" borderId="0" xfId="48" applyFont="1" applyFill="1">
      <alignment/>
      <protection/>
    </xf>
    <xf numFmtId="164" fontId="22" fillId="36" borderId="38" xfId="48" applyNumberFormat="1" applyFont="1" applyFill="1" applyBorder="1" applyAlignment="1" applyProtection="1">
      <alignment horizontal="right" indent="1"/>
      <protection/>
    </xf>
    <xf numFmtId="164" fontId="22" fillId="36" borderId="40" xfId="48" applyNumberFormat="1" applyFont="1" applyFill="1" applyBorder="1" applyAlignment="1" applyProtection="1">
      <alignment horizontal="right" indent="1"/>
      <protection/>
    </xf>
    <xf numFmtId="164" fontId="22" fillId="0" borderId="41" xfId="48" applyNumberFormat="1" applyFont="1" applyFill="1" applyBorder="1" applyAlignment="1" applyProtection="1">
      <alignment horizontal="right" indent="1"/>
      <protection locked="0"/>
    </xf>
    <xf numFmtId="164" fontId="22" fillId="0" borderId="42" xfId="48" applyNumberFormat="1" applyFont="1" applyFill="1" applyBorder="1" applyAlignment="1" applyProtection="1">
      <alignment horizontal="right" indent="1"/>
      <protection locked="0"/>
    </xf>
    <xf numFmtId="164" fontId="22" fillId="0" borderId="43" xfId="48" applyNumberFormat="1" applyFont="1" applyFill="1" applyBorder="1" applyAlignment="1" applyProtection="1">
      <alignment horizontal="right" indent="1"/>
      <protection locked="0"/>
    </xf>
    <xf numFmtId="0" fontId="22" fillId="35" borderId="44" xfId="48" applyFont="1" applyFill="1" applyBorder="1" applyAlignment="1" applyProtection="1">
      <alignment horizontal="left" indent="1"/>
      <protection/>
    </xf>
    <xf numFmtId="0" fontId="22" fillId="35" borderId="45" xfId="48" applyFont="1" applyFill="1" applyBorder="1" applyAlignment="1" applyProtection="1">
      <alignment horizontal="left" indent="1"/>
      <protection/>
    </xf>
    <xf numFmtId="0" fontId="22" fillId="35" borderId="45" xfId="0" applyFont="1" applyFill="1" applyBorder="1" applyAlignment="1">
      <alignment horizontal="left" indent="1"/>
    </xf>
    <xf numFmtId="0" fontId="22" fillId="35" borderId="10" xfId="0" applyFont="1" applyFill="1" applyBorder="1" applyAlignment="1">
      <alignment horizontal="left" indent="1"/>
    </xf>
    <xf numFmtId="0" fontId="19" fillId="0" borderId="0" xfId="0" applyFont="1" applyFill="1" applyAlignment="1">
      <alignment horizontal="right" indent="4"/>
    </xf>
    <xf numFmtId="0" fontId="19" fillId="0" borderId="0" xfId="48" applyFont="1" applyFill="1" applyProtection="1">
      <alignment/>
      <protection/>
    </xf>
    <xf numFmtId="0" fontId="19" fillId="0" borderId="0" xfId="48" applyFont="1" applyFill="1" applyAlignment="1" applyProtection="1">
      <alignment horizontal="right" indent="4"/>
      <protection/>
    </xf>
    <xf numFmtId="0" fontId="19" fillId="0" borderId="0" xfId="0" applyFont="1" applyFill="1" applyAlignment="1">
      <alignment/>
    </xf>
    <xf numFmtId="0" fontId="19" fillId="19" borderId="0" xfId="0" applyFont="1" applyFill="1" applyAlignment="1">
      <alignment/>
    </xf>
    <xf numFmtId="0" fontId="20" fillId="19" borderId="0" xfId="0" applyFont="1" applyFill="1" applyAlignment="1">
      <alignment/>
    </xf>
    <xf numFmtId="0" fontId="21" fillId="19" borderId="0" xfId="0" applyFont="1" applyFill="1" applyAlignment="1">
      <alignment/>
    </xf>
    <xf numFmtId="10" fontId="19" fillId="0" borderId="0" xfId="48" applyNumberFormat="1" applyFont="1" applyProtection="1">
      <alignment/>
      <protection/>
    </xf>
    <xf numFmtId="10" fontId="20" fillId="0" borderId="46" xfId="48" applyNumberFormat="1" applyFont="1" applyBorder="1" applyAlignment="1" applyProtection="1">
      <alignment horizontal="center" vertical="center"/>
      <protection/>
    </xf>
    <xf numFmtId="10" fontId="19" fillId="0" borderId="0" xfId="48" applyNumberFormat="1" applyFont="1" applyBorder="1" applyProtection="1">
      <alignment/>
      <protection/>
    </xf>
    <xf numFmtId="10" fontId="46" fillId="37" borderId="47" xfId="48" applyNumberFormat="1" applyFont="1" applyFill="1" applyBorder="1" applyAlignment="1" applyProtection="1">
      <alignment vertical="center"/>
      <protection/>
    </xf>
    <xf numFmtId="164" fontId="20" fillId="39" borderId="48" xfId="48" applyNumberFormat="1" applyFont="1" applyFill="1" applyBorder="1" applyAlignment="1" applyProtection="1">
      <alignment horizontal="right" indent="1"/>
      <protection/>
    </xf>
    <xf numFmtId="0" fontId="22" fillId="0" borderId="0" xfId="48" applyFont="1" applyProtection="1">
      <alignment/>
      <protection/>
    </xf>
    <xf numFmtId="0" fontId="22" fillId="35" borderId="10" xfId="0" applyFont="1" applyFill="1" applyBorder="1" applyAlignment="1" applyProtection="1">
      <alignment horizontal="left" indent="1"/>
      <protection/>
    </xf>
    <xf numFmtId="164" fontId="19" fillId="0" borderId="37" xfId="48" applyNumberFormat="1" applyFont="1" applyBorder="1" applyAlignment="1" applyProtection="1">
      <alignment horizontal="right" indent="1"/>
      <protection locked="0"/>
    </xf>
    <xf numFmtId="164" fontId="22" fillId="38" borderId="37" xfId="48" applyNumberFormat="1" applyFont="1" applyFill="1" applyBorder="1" applyAlignment="1" applyProtection="1">
      <alignment horizontal="right" indent="1"/>
      <protection/>
    </xf>
    <xf numFmtId="164" fontId="22" fillId="0" borderId="49" xfId="48" applyNumberFormat="1" applyFont="1" applyFill="1" applyBorder="1" applyAlignment="1" applyProtection="1">
      <alignment horizontal="right" indent="1"/>
      <protection locked="0"/>
    </xf>
    <xf numFmtId="164" fontId="22" fillId="0" borderId="50" xfId="48" applyNumberFormat="1" applyFont="1" applyFill="1" applyBorder="1" applyAlignment="1" applyProtection="1">
      <alignment horizontal="right" indent="1"/>
      <protection locked="0"/>
    </xf>
    <xf numFmtId="164" fontId="22" fillId="36" borderId="49" xfId="48" applyNumberFormat="1" applyFont="1" applyFill="1" applyBorder="1" applyAlignment="1" applyProtection="1">
      <alignment horizontal="right" indent="1"/>
      <protection/>
    </xf>
    <xf numFmtId="164" fontId="22" fillId="36" borderId="50" xfId="48" applyNumberFormat="1" applyFont="1" applyFill="1" applyBorder="1" applyAlignment="1" applyProtection="1">
      <alignment horizontal="right" indent="1"/>
      <protection/>
    </xf>
    <xf numFmtId="164" fontId="22" fillId="0" borderId="51" xfId="48" applyNumberFormat="1" applyFont="1" applyFill="1" applyBorder="1" applyAlignment="1" applyProtection="1">
      <alignment horizontal="right" indent="1"/>
      <protection locked="0"/>
    </xf>
    <xf numFmtId="0" fontId="46" fillId="37" borderId="20" xfId="48" applyFont="1" applyFill="1" applyBorder="1" applyAlignment="1" applyProtection="1">
      <alignment horizontal="left" vertical="center" indent="1"/>
      <protection/>
    </xf>
    <xf numFmtId="0" fontId="47" fillId="0" borderId="0" xfId="47" applyFont="1" applyProtection="1">
      <alignment/>
      <protection/>
    </xf>
    <xf numFmtId="0" fontId="47" fillId="0" borderId="52" xfId="47" applyFont="1" applyBorder="1" applyAlignment="1" applyProtection="1">
      <alignment/>
      <protection/>
    </xf>
    <xf numFmtId="164" fontId="48" fillId="40" borderId="26" xfId="47" applyNumberFormat="1" applyFont="1" applyFill="1" applyBorder="1" applyAlignment="1" applyProtection="1">
      <alignment horizontal="right"/>
      <protection locked="0"/>
    </xf>
    <xf numFmtId="164" fontId="19" fillId="0" borderId="12" xfId="47" applyNumberFormat="1" applyFont="1" applyBorder="1" applyAlignment="1" applyProtection="1">
      <alignment horizontal="right"/>
      <protection locked="0"/>
    </xf>
    <xf numFmtId="164" fontId="19" fillId="0" borderId="10" xfId="47" applyNumberFormat="1" applyFont="1" applyBorder="1" applyAlignment="1" applyProtection="1">
      <alignment horizontal="right"/>
      <protection locked="0"/>
    </xf>
    <xf numFmtId="164" fontId="48" fillId="40" borderId="27" xfId="47" applyNumberFormat="1" applyFont="1" applyFill="1" applyBorder="1" applyAlignment="1" applyProtection="1">
      <alignment horizontal="right"/>
      <protection locked="0"/>
    </xf>
    <xf numFmtId="164" fontId="19" fillId="0" borderId="43" xfId="47" applyNumberFormat="1" applyFont="1" applyBorder="1" applyAlignment="1" applyProtection="1">
      <alignment horizontal="right"/>
      <protection locked="0"/>
    </xf>
    <xf numFmtId="166" fontId="20" fillId="0" borderId="20" xfId="47" applyNumberFormat="1" applyFont="1" applyFill="1" applyBorder="1" applyAlignment="1" applyProtection="1">
      <alignment horizontal="left" indent="1"/>
      <protection/>
    </xf>
    <xf numFmtId="164" fontId="48" fillId="40" borderId="53" xfId="47" applyNumberFormat="1" applyFont="1" applyFill="1" applyBorder="1" applyAlignment="1" applyProtection="1">
      <alignment horizontal="right"/>
      <protection locked="0"/>
    </xf>
    <xf numFmtId="164" fontId="48" fillId="40" borderId="54" xfId="47" applyNumberFormat="1" applyFont="1" applyFill="1" applyBorder="1" applyAlignment="1" applyProtection="1">
      <alignment horizontal="right"/>
      <protection locked="0"/>
    </xf>
    <xf numFmtId="0" fontId="19" fillId="0" borderId="0" xfId="48" applyFont="1" applyFill="1" applyBorder="1" applyProtection="1">
      <alignment/>
      <protection/>
    </xf>
    <xf numFmtId="0" fontId="47" fillId="0" borderId="0" xfId="47" applyFont="1" applyFill="1" applyProtection="1">
      <alignment/>
      <protection/>
    </xf>
    <xf numFmtId="0" fontId="47" fillId="0" borderId="0" xfId="47" applyFont="1" applyFill="1" applyBorder="1" applyAlignment="1" applyProtection="1">
      <alignment/>
      <protection/>
    </xf>
    <xf numFmtId="164" fontId="47" fillId="0" borderId="0" xfId="47" applyNumberFormat="1" applyFont="1" applyFill="1" applyBorder="1" applyAlignment="1" applyProtection="1">
      <alignment horizontal="center"/>
      <protection/>
    </xf>
    <xf numFmtId="49" fontId="20" fillId="34" borderId="55" xfId="48" applyNumberFormat="1" applyFont="1" applyFill="1" applyBorder="1" applyAlignment="1" applyProtection="1">
      <alignment horizontal="center"/>
      <protection/>
    </xf>
    <xf numFmtId="10" fontId="22" fillId="0" borderId="56" xfId="48" applyNumberFormat="1" applyFont="1" applyFill="1" applyBorder="1" applyAlignment="1" applyProtection="1">
      <alignment horizontal="right" indent="1"/>
      <protection/>
    </xf>
    <xf numFmtId="10" fontId="22" fillId="0" borderId="57" xfId="48" applyNumberFormat="1" applyFont="1" applyFill="1" applyBorder="1" applyAlignment="1" applyProtection="1">
      <alignment horizontal="right" indent="1"/>
      <protection/>
    </xf>
    <xf numFmtId="10" fontId="22" fillId="38" borderId="57" xfId="48" applyNumberFormat="1" applyFont="1" applyFill="1" applyBorder="1" applyAlignment="1" applyProtection="1">
      <alignment horizontal="right" indent="1"/>
      <protection/>
    </xf>
    <xf numFmtId="10" fontId="22" fillId="0" borderId="58" xfId="48" applyNumberFormat="1" applyFont="1" applyFill="1" applyBorder="1" applyAlignment="1" applyProtection="1">
      <alignment horizontal="right" indent="1"/>
      <protection/>
    </xf>
    <xf numFmtId="0" fontId="20" fillId="39" borderId="59" xfId="48" applyFont="1" applyFill="1" applyBorder="1">
      <alignment/>
      <protection/>
    </xf>
    <xf numFmtId="164" fontId="20" fillId="39" borderId="30" xfId="48" applyNumberFormat="1" applyFont="1" applyFill="1" applyBorder="1" applyAlignment="1" applyProtection="1">
      <alignment horizontal="right" indent="1"/>
      <protection/>
    </xf>
    <xf numFmtId="164" fontId="20" fillId="39" borderId="31" xfId="48" applyNumberFormat="1" applyFont="1" applyFill="1" applyBorder="1" applyAlignment="1" applyProtection="1">
      <alignment horizontal="right" indent="1"/>
      <protection/>
    </xf>
    <xf numFmtId="164" fontId="20" fillId="39" borderId="36" xfId="48" applyNumberFormat="1" applyFont="1" applyFill="1" applyBorder="1" applyAlignment="1" applyProtection="1">
      <alignment horizontal="right" indent="1"/>
      <protection/>
    </xf>
    <xf numFmtId="164" fontId="20" fillId="39" borderId="60" xfId="48" applyNumberFormat="1" applyFont="1" applyFill="1" applyBorder="1" applyAlignment="1" applyProtection="1">
      <alignment horizontal="right" indent="1"/>
      <protection/>
    </xf>
    <xf numFmtId="164" fontId="19" fillId="0" borderId="42" xfId="47" applyNumberFormat="1" applyFont="1" applyBorder="1" applyAlignment="1" applyProtection="1">
      <alignment horizontal="right"/>
      <protection locked="0"/>
    </xf>
    <xf numFmtId="0" fontId="47" fillId="37" borderId="28" xfId="47" applyFont="1" applyFill="1" applyBorder="1" applyAlignment="1" applyProtection="1">
      <alignment horizontal="center" vertical="center"/>
      <protection/>
    </xf>
    <xf numFmtId="0" fontId="47" fillId="37" borderId="29" xfId="47" applyFont="1" applyFill="1" applyBorder="1" applyAlignment="1" applyProtection="1">
      <alignment horizontal="center" vertical="center"/>
      <protection/>
    </xf>
    <xf numFmtId="0" fontId="47" fillId="37" borderId="32" xfId="47" applyFont="1" applyFill="1" applyBorder="1" applyAlignment="1" applyProtection="1">
      <alignment horizontal="center" vertical="center"/>
      <protection/>
    </xf>
    <xf numFmtId="0" fontId="47" fillId="37" borderId="35" xfId="47" applyFont="1" applyFill="1" applyBorder="1" applyAlignment="1" applyProtection="1">
      <alignment horizontal="center" vertical="center" wrapText="1"/>
      <protection/>
    </xf>
    <xf numFmtId="0" fontId="47" fillId="37" borderId="61" xfId="47" applyFont="1" applyFill="1" applyBorder="1" applyAlignment="1" applyProtection="1">
      <alignment horizontal="center" vertical="center" wrapText="1"/>
      <protection/>
    </xf>
    <xf numFmtId="0" fontId="22" fillId="0" borderId="0" xfId="48" applyFont="1" applyBorder="1" applyProtection="1">
      <alignment/>
      <protection/>
    </xf>
    <xf numFmtId="0" fontId="47" fillId="37" borderId="62" xfId="47" applyFont="1" applyFill="1" applyBorder="1" applyAlignment="1" applyProtection="1">
      <alignment horizontal="center" vertical="center"/>
      <protection/>
    </xf>
    <xf numFmtId="164" fontId="19" fillId="0" borderId="63" xfId="47" applyNumberFormat="1" applyFont="1" applyBorder="1" applyAlignment="1" applyProtection="1">
      <alignment horizontal="right"/>
      <protection locked="0"/>
    </xf>
    <xf numFmtId="164" fontId="19" fillId="0" borderId="54" xfId="47" applyNumberFormat="1" applyFont="1" applyBorder="1" applyAlignment="1" applyProtection="1">
      <alignment horizontal="right"/>
      <protection locked="0"/>
    </xf>
    <xf numFmtId="10" fontId="22" fillId="0" borderId="64" xfId="48" applyNumberFormat="1" applyFont="1" applyFill="1" applyBorder="1" applyAlignment="1" applyProtection="1">
      <alignment horizontal="right" indent="1"/>
      <protection/>
    </xf>
    <xf numFmtId="0" fontId="33" fillId="37" borderId="20" xfId="47" applyFont="1" applyFill="1" applyBorder="1" applyAlignment="1" applyProtection="1">
      <alignment vertical="center" wrapText="1"/>
      <protection/>
    </xf>
    <xf numFmtId="0" fontId="22" fillId="0" borderId="0" xfId="48" applyFont="1" applyFill="1" applyBorder="1" applyProtection="1">
      <alignment/>
      <protection/>
    </xf>
    <xf numFmtId="0" fontId="19" fillId="0" borderId="12" xfId="0" applyFont="1" applyFill="1" applyBorder="1" applyAlignment="1">
      <alignment horizontal="left" indent="1"/>
    </xf>
    <xf numFmtId="0" fontId="19" fillId="0" borderId="12" xfId="0" applyFont="1" applyFill="1" applyBorder="1" applyAlignment="1">
      <alignment horizontal="left" vertical="center" indent="1"/>
    </xf>
    <xf numFmtId="164" fontId="22" fillId="0" borderId="54" xfId="48" applyNumberFormat="1" applyFont="1" applyFill="1" applyBorder="1" applyAlignment="1" applyProtection="1">
      <alignment horizontal="right" indent="1"/>
      <protection/>
    </xf>
    <xf numFmtId="164" fontId="22" fillId="38" borderId="54" xfId="48" applyNumberFormat="1" applyFont="1" applyFill="1" applyBorder="1" applyAlignment="1" applyProtection="1">
      <alignment horizontal="right" indent="1"/>
      <protection/>
    </xf>
    <xf numFmtId="164" fontId="19" fillId="0" borderId="54" xfId="48" applyNumberFormat="1" applyFont="1" applyBorder="1" applyAlignment="1" applyProtection="1">
      <alignment horizontal="right" indent="1"/>
      <protection/>
    </xf>
    <xf numFmtId="164" fontId="20" fillId="39" borderId="65" xfId="48" applyNumberFormat="1" applyFont="1" applyFill="1" applyBorder="1" applyAlignment="1" applyProtection="1">
      <alignment horizontal="right" indent="1"/>
      <protection/>
    </xf>
    <xf numFmtId="10" fontId="20" fillId="33" borderId="55" xfId="48" applyNumberFormat="1" applyFont="1" applyFill="1" applyBorder="1" applyAlignment="1" applyProtection="1">
      <alignment horizontal="right" indent="1"/>
      <protection/>
    </xf>
    <xf numFmtId="10" fontId="20" fillId="33" borderId="46" xfId="48" applyNumberFormat="1" applyFont="1" applyFill="1" applyBorder="1" applyAlignment="1" applyProtection="1">
      <alignment horizontal="right" indent="1"/>
      <protection/>
    </xf>
    <xf numFmtId="164" fontId="22" fillId="0" borderId="66" xfId="48" applyNumberFormat="1" applyFont="1" applyFill="1" applyBorder="1" applyAlignment="1" applyProtection="1">
      <alignment horizontal="right" indent="1"/>
      <protection/>
    </xf>
    <xf numFmtId="0" fontId="22" fillId="41" borderId="59" xfId="48" applyFont="1" applyFill="1" applyBorder="1" applyAlignment="1" applyProtection="1">
      <alignment horizontal="left" indent="1"/>
      <protection/>
    </xf>
    <xf numFmtId="164" fontId="22" fillId="0" borderId="48" xfId="48" applyNumberFormat="1" applyFont="1" applyFill="1" applyBorder="1" applyAlignment="1" applyProtection="1">
      <alignment horizontal="right" indent="1"/>
      <protection/>
    </xf>
    <xf numFmtId="164" fontId="22" fillId="0" borderId="60" xfId="48" applyNumberFormat="1" applyFont="1" applyFill="1" applyBorder="1" applyAlignment="1" applyProtection="1">
      <alignment horizontal="right" indent="1"/>
      <protection locked="0"/>
    </xf>
    <xf numFmtId="164" fontId="22" fillId="36" borderId="11" xfId="48" applyNumberFormat="1" applyFont="1" applyFill="1" applyBorder="1" applyAlignment="1" applyProtection="1">
      <alignment horizontal="right" indent="1"/>
      <protection/>
    </xf>
    <xf numFmtId="164" fontId="22" fillId="36" borderId="12" xfId="48" applyNumberFormat="1" applyFont="1" applyFill="1" applyBorder="1" applyAlignment="1" applyProtection="1">
      <alignment horizontal="right" indent="1"/>
      <protection/>
    </xf>
    <xf numFmtId="164" fontId="22" fillId="42" borderId="35" xfId="48" applyNumberFormat="1" applyFont="1" applyFill="1" applyBorder="1" applyAlignment="1" applyProtection="1">
      <alignment horizontal="right" indent="1"/>
      <protection/>
    </xf>
    <xf numFmtId="164" fontId="22" fillId="42" borderId="37" xfId="48" applyNumberFormat="1" applyFont="1" applyFill="1" applyBorder="1" applyAlignment="1" applyProtection="1">
      <alignment horizontal="right" indent="1"/>
      <protection locked="0"/>
    </xf>
    <xf numFmtId="0" fontId="22" fillId="33" borderId="30" xfId="47" applyFont="1" applyFill="1" applyBorder="1" applyAlignment="1" applyProtection="1">
      <alignment/>
      <protection locked="0"/>
    </xf>
    <xf numFmtId="164" fontId="22" fillId="0" borderId="30" xfId="47" applyNumberFormat="1" applyFont="1" applyBorder="1" applyAlignment="1" applyProtection="1">
      <alignment horizontal="right"/>
      <protection/>
    </xf>
    <xf numFmtId="164" fontId="22" fillId="0" borderId="31" xfId="47" applyNumberFormat="1" applyFont="1" applyBorder="1" applyAlignment="1" applyProtection="1">
      <alignment horizontal="right"/>
      <protection/>
    </xf>
    <xf numFmtId="164" fontId="22" fillId="0" borderId="60" xfId="47" applyNumberFormat="1" applyFont="1" applyBorder="1" applyAlignment="1" applyProtection="1">
      <alignment horizontal="right"/>
      <protection locked="0"/>
    </xf>
    <xf numFmtId="164" fontId="47" fillId="40" borderId="65" xfId="47" applyNumberFormat="1" applyFont="1" applyFill="1" applyBorder="1" applyAlignment="1" applyProtection="1">
      <alignment horizontal="right"/>
      <protection locked="0"/>
    </xf>
    <xf numFmtId="164" fontId="22" fillId="0" borderId="67" xfId="47" applyNumberFormat="1" applyFont="1" applyBorder="1" applyAlignment="1" applyProtection="1">
      <alignment horizontal="right"/>
      <protection/>
    </xf>
    <xf numFmtId="164" fontId="47" fillId="40" borderId="48" xfId="47" applyNumberFormat="1" applyFont="1" applyFill="1" applyBorder="1" applyAlignment="1" applyProtection="1">
      <alignment horizontal="right"/>
      <protection locked="0"/>
    </xf>
    <xf numFmtId="10" fontId="22" fillId="0" borderId="68" xfId="48" applyNumberFormat="1" applyFont="1" applyFill="1" applyBorder="1" applyAlignment="1" applyProtection="1">
      <alignment horizontal="right" indent="1"/>
      <protection/>
    </xf>
    <xf numFmtId="164" fontId="19" fillId="0" borderId="13" xfId="47" applyNumberFormat="1" applyFont="1" applyBorder="1" applyAlignment="1" applyProtection="1">
      <alignment horizontal="right"/>
      <protection locked="0"/>
    </xf>
    <xf numFmtId="0" fontId="19" fillId="0" borderId="69" xfId="0" applyFont="1" applyFill="1" applyBorder="1" applyAlignment="1">
      <alignment horizontal="left" indent="1"/>
    </xf>
    <xf numFmtId="14" fontId="19" fillId="0" borderId="0" xfId="48" applyNumberFormat="1" applyFont="1" applyBorder="1" applyProtection="1">
      <alignment/>
      <protection/>
    </xf>
    <xf numFmtId="165" fontId="21" fillId="0" borderId="0" xfId="0" applyNumberFormat="1" applyFont="1" applyFill="1" applyAlignment="1" applyProtection="1">
      <alignment horizontal="left" indent="1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49" fillId="0" borderId="0" xfId="0" applyFont="1" applyFill="1" applyAlignment="1" applyProtection="1">
      <alignment horizontal="center"/>
      <protection locked="0"/>
    </xf>
    <xf numFmtId="0" fontId="28" fillId="19" borderId="0" xfId="0" applyFont="1" applyFill="1" applyAlignment="1">
      <alignment horizontal="center"/>
    </xf>
    <xf numFmtId="0" fontId="21" fillId="0" borderId="0" xfId="0" applyFont="1" applyFill="1" applyAlignment="1" applyProtection="1">
      <alignment horizontal="left" indent="1"/>
      <protection locked="0"/>
    </xf>
    <xf numFmtId="14" fontId="21" fillId="0" borderId="0" xfId="0" applyNumberFormat="1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left" indent="1"/>
      <protection locked="0"/>
    </xf>
    <xf numFmtId="0" fontId="47" fillId="37" borderId="46" xfId="48" applyFont="1" applyFill="1" applyBorder="1" applyAlignment="1" applyProtection="1">
      <alignment horizontal="center" vertical="center" wrapText="1"/>
      <protection/>
    </xf>
    <xf numFmtId="0" fontId="47" fillId="37" borderId="70" xfId="48" applyFont="1" applyFill="1" applyBorder="1" applyAlignment="1" applyProtection="1">
      <alignment horizontal="center" vertical="center" wrapText="1"/>
      <protection/>
    </xf>
    <xf numFmtId="164" fontId="47" fillId="37" borderId="20" xfId="47" applyNumberFormat="1" applyFont="1" applyFill="1" applyBorder="1" applyAlignment="1" applyProtection="1">
      <alignment horizontal="center"/>
      <protection/>
    </xf>
    <xf numFmtId="164" fontId="47" fillId="37" borderId="47" xfId="47" applyNumberFormat="1" applyFont="1" applyFill="1" applyBorder="1" applyAlignment="1" applyProtection="1">
      <alignment horizontal="center"/>
      <protection/>
    </xf>
    <xf numFmtId="0" fontId="46" fillId="37" borderId="33" xfId="48" applyFont="1" applyFill="1" applyBorder="1" applyAlignment="1" applyProtection="1">
      <alignment horizontal="left" vertical="center" indent="1"/>
      <protection/>
    </xf>
    <xf numFmtId="0" fontId="20" fillId="0" borderId="52" xfId="48" applyFont="1" applyBorder="1" applyAlignment="1" applyProtection="1">
      <alignment horizontal="center" vertical="center"/>
      <protection/>
    </xf>
    <xf numFmtId="0" fontId="20" fillId="0" borderId="33" xfId="48" applyFont="1" applyBorder="1" applyAlignment="1" applyProtection="1">
      <alignment horizontal="center" vertical="center"/>
      <protection/>
    </xf>
    <xf numFmtId="164" fontId="20" fillId="0" borderId="20" xfId="47" applyNumberFormat="1" applyFont="1" applyFill="1" applyBorder="1" applyAlignment="1" applyProtection="1">
      <alignment horizontal="center"/>
      <protection/>
    </xf>
    <xf numFmtId="164" fontId="20" fillId="0" borderId="33" xfId="47" applyNumberFormat="1" applyFont="1" applyFill="1" applyBorder="1" applyAlignment="1" applyProtection="1">
      <alignment horizontal="center"/>
      <protection/>
    </xf>
    <xf numFmtId="164" fontId="20" fillId="0" borderId="71" xfId="47" applyNumberFormat="1" applyFont="1" applyFill="1" applyBorder="1" applyAlignment="1" applyProtection="1">
      <alignment horizontal="center"/>
      <protection/>
    </xf>
    <xf numFmtId="164" fontId="20" fillId="0" borderId="47" xfId="47" applyNumberFormat="1" applyFont="1" applyFill="1" applyBorder="1" applyAlignment="1" applyProtection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Tabulka školy, návrh rozpočtu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7"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28"/>
  <sheetViews>
    <sheetView zoomScalePageLayoutView="0" workbookViewId="0" topLeftCell="A1">
      <selection activeCell="F28" sqref="F28"/>
    </sheetView>
  </sheetViews>
  <sheetFormatPr defaultColWidth="0" defaultRowHeight="12.75" zeroHeight="1"/>
  <cols>
    <col min="1" max="1" width="4.00390625" style="33" customWidth="1"/>
    <col min="2" max="3" width="9.140625" style="33" customWidth="1"/>
    <col min="4" max="4" width="10.140625" style="33" bestFit="1" customWidth="1"/>
    <col min="5" max="15" width="9.140625" style="33" customWidth="1"/>
    <col min="16" max="16384" width="0" style="33" hidden="1" customWidth="1"/>
  </cols>
  <sheetData>
    <row r="1" spans="1:15" ht="13.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3.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3.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3.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21">
      <c r="A5" s="67"/>
      <c r="B5" s="152" t="s">
        <v>77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1:15" ht="13.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ht="13.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15" ht="15">
      <c r="A8" s="67"/>
      <c r="B8" s="67" t="s">
        <v>2</v>
      </c>
      <c r="C8" s="67"/>
      <c r="D8" s="155" t="s">
        <v>78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68"/>
    </row>
    <row r="9" spans="1:15" ht="15">
      <c r="A9" s="67"/>
      <c r="B9" s="67"/>
      <c r="C9" s="67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7"/>
    </row>
    <row r="10" spans="1:15" ht="15">
      <c r="A10" s="67"/>
      <c r="B10" s="67" t="s">
        <v>43</v>
      </c>
      <c r="C10" s="67"/>
      <c r="D10" s="153" t="s">
        <v>79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67"/>
    </row>
    <row r="11" spans="1:15" ht="15">
      <c r="A11" s="67"/>
      <c r="B11" s="67"/>
      <c r="C11" s="67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7"/>
    </row>
    <row r="12" spans="1:15" ht="15">
      <c r="A12" s="67"/>
      <c r="B12" s="67" t="s">
        <v>40</v>
      </c>
      <c r="C12" s="67"/>
      <c r="D12" s="149">
        <v>46789944</v>
      </c>
      <c r="E12" s="149"/>
      <c r="F12" s="69"/>
      <c r="G12" s="69"/>
      <c r="H12" s="69"/>
      <c r="I12" s="69"/>
      <c r="J12" s="69"/>
      <c r="K12" s="69"/>
      <c r="L12" s="69"/>
      <c r="M12" s="69"/>
      <c r="N12" s="69"/>
      <c r="O12" s="67"/>
    </row>
    <row r="13" spans="1:15" ht="15">
      <c r="A13" s="67"/>
      <c r="B13" s="67"/>
      <c r="C13" s="67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7"/>
    </row>
    <row r="14" spans="1:15" ht="15">
      <c r="A14" s="67"/>
      <c r="B14" s="67"/>
      <c r="C14" s="67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7"/>
    </row>
    <row r="15" spans="1:15" ht="15">
      <c r="A15" s="67"/>
      <c r="B15" s="67" t="s">
        <v>46</v>
      </c>
      <c r="C15" s="67"/>
      <c r="D15" s="154">
        <v>42983</v>
      </c>
      <c r="E15" s="150"/>
      <c r="F15" s="69"/>
      <c r="G15" s="69"/>
      <c r="H15" s="69"/>
      <c r="I15" s="69"/>
      <c r="J15" s="69"/>
      <c r="K15" s="69"/>
      <c r="L15" s="69"/>
      <c r="M15" s="69"/>
      <c r="N15" s="69"/>
      <c r="O15" s="67"/>
    </row>
    <row r="16" spans="1:15" ht="15">
      <c r="A16" s="67"/>
      <c r="B16" s="67"/>
      <c r="C16" s="67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7"/>
    </row>
    <row r="17" spans="1:15" ht="15">
      <c r="A17" s="67"/>
      <c r="B17" s="67" t="s">
        <v>44</v>
      </c>
      <c r="C17" s="67"/>
      <c r="D17" s="150" t="s">
        <v>80</v>
      </c>
      <c r="E17" s="151"/>
      <c r="F17" s="151"/>
      <c r="G17" s="69"/>
      <c r="H17" s="69"/>
      <c r="I17" s="69"/>
      <c r="J17" s="69"/>
      <c r="K17" s="69"/>
      <c r="L17" s="69"/>
      <c r="M17" s="69"/>
      <c r="N17" s="69"/>
      <c r="O17" s="67"/>
    </row>
    <row r="18" spans="1:15" ht="15">
      <c r="A18" s="67"/>
      <c r="B18" s="67"/>
      <c r="C18" s="67"/>
      <c r="D18" s="69"/>
      <c r="E18" s="67" t="s">
        <v>45</v>
      </c>
      <c r="F18" s="69"/>
      <c r="G18" s="69"/>
      <c r="H18" s="69"/>
      <c r="I18" s="69"/>
      <c r="J18" s="69"/>
      <c r="K18" s="69"/>
      <c r="L18" s="69"/>
      <c r="M18" s="69"/>
      <c r="N18" s="69"/>
      <c r="O18" s="67"/>
    </row>
    <row r="19" spans="1:15" ht="15">
      <c r="A19" s="67"/>
      <c r="B19" s="67"/>
      <c r="C19" s="67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7"/>
    </row>
    <row r="20" spans="1:15" ht="15">
      <c r="A20" s="67"/>
      <c r="B20" s="67" t="s">
        <v>41</v>
      </c>
      <c r="C20" s="67"/>
      <c r="D20" s="150" t="s">
        <v>81</v>
      </c>
      <c r="E20" s="151"/>
      <c r="F20" s="151"/>
      <c r="G20" s="69"/>
      <c r="H20" s="69"/>
      <c r="I20" s="69"/>
      <c r="J20" s="69"/>
      <c r="K20" s="69"/>
      <c r="L20" s="69"/>
      <c r="M20" s="69"/>
      <c r="N20" s="69"/>
      <c r="O20" s="67"/>
    </row>
    <row r="21" spans="1:15" ht="13.5">
      <c r="A21" s="67"/>
      <c r="B21" s="67"/>
      <c r="C21" s="67"/>
      <c r="D21" s="67"/>
      <c r="E21" s="67" t="s">
        <v>42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3.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3.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3.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ht="13.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ht="13.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1:15" ht="13.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1:15" ht="13.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</sheetData>
  <sheetProtection/>
  <mergeCells count="7">
    <mergeCell ref="D12:E12"/>
    <mergeCell ref="D20:F20"/>
    <mergeCell ref="B5:O5"/>
    <mergeCell ref="D10:N10"/>
    <mergeCell ref="D17:F17"/>
    <mergeCell ref="D15:E15"/>
    <mergeCell ref="D8:N8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B2:K159"/>
  <sheetViews>
    <sheetView showGridLines="0" tabSelected="1" zoomScale="80" zoomScaleNormal="80" zoomScalePageLayoutView="0" workbookViewId="0" topLeftCell="A1">
      <selection activeCell="H54" sqref="H54"/>
    </sheetView>
  </sheetViews>
  <sheetFormatPr defaultColWidth="14.421875" defaultRowHeight="12.75" zeroHeight="1"/>
  <cols>
    <col min="1" max="1" width="1.1484375" style="30" customWidth="1"/>
    <col min="2" max="2" width="70.140625" style="30" customWidth="1"/>
    <col min="3" max="10" width="20.00390625" style="30" customWidth="1"/>
    <col min="11" max="11" width="21.8515625" style="70" customWidth="1"/>
    <col min="12" max="13" width="20.00390625" style="30" customWidth="1"/>
    <col min="14" max="14" width="15.7109375" style="30" customWidth="1"/>
    <col min="15" max="15" width="10.28125" style="30" customWidth="1"/>
    <col min="16" max="17" width="0" style="30" hidden="1" customWidth="1"/>
    <col min="18" max="255" width="10.28125" style="30" hidden="1" customWidth="1"/>
    <col min="256" max="16384" width="14.421875" style="30" customWidth="1"/>
  </cols>
  <sheetData>
    <row r="1" ht="5.25" customHeight="1" thickBot="1"/>
    <row r="2" spans="2:11" s="2" customFormat="1" ht="29.25" customHeight="1" thickBot="1">
      <c r="B2" s="84" t="s">
        <v>3</v>
      </c>
      <c r="C2" s="160"/>
      <c r="D2" s="160"/>
      <c r="E2" s="160"/>
      <c r="F2" s="160"/>
      <c r="G2" s="160"/>
      <c r="H2" s="32" t="s">
        <v>40</v>
      </c>
      <c r="I2" s="31">
        <f>Identifikace!D12</f>
        <v>46789944</v>
      </c>
      <c r="J2" s="31"/>
      <c r="K2" s="73"/>
    </row>
    <row r="3" spans="2:11" s="12" customFormat="1" ht="27.75" customHeight="1" thickBot="1">
      <c r="B3" s="11"/>
      <c r="C3" s="161" t="s">
        <v>84</v>
      </c>
      <c r="D3" s="161"/>
      <c r="E3" s="161"/>
      <c r="F3" s="161"/>
      <c r="G3" s="162" t="s">
        <v>85</v>
      </c>
      <c r="H3" s="162"/>
      <c r="I3" s="162"/>
      <c r="J3" s="162"/>
      <c r="K3" s="71" t="s">
        <v>83</v>
      </c>
    </row>
    <row r="4" spans="2:11" s="12" customFormat="1" ht="15.75" thickBot="1">
      <c r="B4" s="13"/>
      <c r="C4" s="14" t="s">
        <v>4</v>
      </c>
      <c r="D4" s="15" t="s">
        <v>25</v>
      </c>
      <c r="E4" s="16" t="s">
        <v>24</v>
      </c>
      <c r="F4" s="17" t="s">
        <v>26</v>
      </c>
      <c r="G4" s="14" t="s">
        <v>4</v>
      </c>
      <c r="H4" s="15" t="s">
        <v>25</v>
      </c>
      <c r="I4" s="16" t="s">
        <v>24</v>
      </c>
      <c r="J4" s="17" t="s">
        <v>76</v>
      </c>
      <c r="K4" s="99"/>
    </row>
    <row r="5" spans="2:11" s="12" customFormat="1" ht="15.75" thickBot="1">
      <c r="B5" s="18" t="s">
        <v>0</v>
      </c>
      <c r="C5" s="6">
        <f>C11+C12+C13+C14+C15+C16+C17+C18+C22+C23+C24</f>
        <v>46289</v>
      </c>
      <c r="D5" s="7">
        <f>D9+D11+D12+D13+D14+D15+D16+D17+D18+D22+D23+D24</f>
        <v>19472</v>
      </c>
      <c r="E5" s="9">
        <f>E6+E11+E12+E13+E14+E15+E16+E17+E18+E22+E23+E24+E7</f>
        <v>30197</v>
      </c>
      <c r="F5" s="10">
        <f>SUM(C5:E5)</f>
        <v>95958</v>
      </c>
      <c r="G5" s="6">
        <f>G11+G12+G13+G14+G15+G16+G17+G18+G22+G23+G24</f>
        <v>46740</v>
      </c>
      <c r="H5" s="7">
        <f>H9+H11+H12+H13+H14+H15+H16+H17+H18+H22+H23+H24</f>
        <v>21195</v>
      </c>
      <c r="I5" s="9">
        <f>I6+I11+I12+I13+I14+I15+I16+I17+I18+I22+I23+I24</f>
        <v>30197</v>
      </c>
      <c r="J5" s="10">
        <f>SUM(G5:I5)</f>
        <v>98132</v>
      </c>
      <c r="K5" s="128">
        <f aca="true" t="shared" si="0" ref="K5:K13">(J5-F5)/F5</f>
        <v>0.0226557452218679</v>
      </c>
    </row>
    <row r="6" spans="2:11" s="53" customFormat="1" ht="14.25" thickBot="1">
      <c r="B6" s="59" t="s">
        <v>8</v>
      </c>
      <c r="C6" s="24"/>
      <c r="D6" s="25"/>
      <c r="E6" s="37">
        <v>30197</v>
      </c>
      <c r="F6" s="38">
        <f>SUM(E6)</f>
        <v>30197</v>
      </c>
      <c r="G6" s="24"/>
      <c r="H6" s="25"/>
      <c r="I6" s="79">
        <v>30197</v>
      </c>
      <c r="J6" s="38">
        <f>SUM(I6)</f>
        <v>30197</v>
      </c>
      <c r="K6" s="100">
        <f t="shared" si="0"/>
        <v>0</v>
      </c>
    </row>
    <row r="7" spans="2:11" s="53" customFormat="1" ht="13.5">
      <c r="B7" s="21" t="s">
        <v>75</v>
      </c>
      <c r="C7" s="134"/>
      <c r="D7" s="135"/>
      <c r="E7" s="46"/>
      <c r="F7" s="38">
        <f>SUM(E7)</f>
        <v>0</v>
      </c>
      <c r="G7" s="134"/>
      <c r="H7" s="135"/>
      <c r="I7" s="137"/>
      <c r="J7" s="136"/>
      <c r="K7" s="100"/>
    </row>
    <row r="8" spans="2:11" s="53" customFormat="1" ht="14.25" thickBot="1">
      <c r="B8" s="131" t="s">
        <v>74</v>
      </c>
      <c r="C8" s="26"/>
      <c r="D8" s="27"/>
      <c r="E8" s="39"/>
      <c r="F8" s="132">
        <f>SUM(E8)</f>
        <v>0</v>
      </c>
      <c r="G8" s="26"/>
      <c r="H8" s="27"/>
      <c r="I8" s="133"/>
      <c r="J8" s="130">
        <f>SUM(I8)</f>
        <v>0</v>
      </c>
      <c r="K8" s="100"/>
    </row>
    <row r="9" spans="2:11" s="53" customFormat="1" ht="13.5">
      <c r="B9" s="60" t="s">
        <v>9</v>
      </c>
      <c r="C9" s="24"/>
      <c r="D9" s="36">
        <v>19472</v>
      </c>
      <c r="E9" s="28"/>
      <c r="F9" s="38">
        <f>SUM(D9)</f>
        <v>19472</v>
      </c>
      <c r="G9" s="24"/>
      <c r="H9" s="36">
        <v>21195</v>
      </c>
      <c r="I9" s="81"/>
      <c r="J9" s="38">
        <f>SUM(H9)</f>
        <v>21195</v>
      </c>
      <c r="K9" s="101">
        <f t="shared" si="0"/>
        <v>0.08848603122432211</v>
      </c>
    </row>
    <row r="10" spans="2:11" s="43" customFormat="1" ht="14.25" thickBot="1">
      <c r="B10" s="19" t="s">
        <v>10</v>
      </c>
      <c r="C10" s="54"/>
      <c r="D10" s="50"/>
      <c r="E10" s="55"/>
      <c r="F10" s="35">
        <f>SUM(D10)</f>
        <v>0</v>
      </c>
      <c r="G10" s="54"/>
      <c r="H10" s="50"/>
      <c r="I10" s="82"/>
      <c r="J10" s="35">
        <f>SUM(H10)</f>
        <v>0</v>
      </c>
      <c r="K10" s="101"/>
    </row>
    <row r="11" spans="2:11" s="43" customFormat="1" ht="13.5">
      <c r="B11" s="61" t="s">
        <v>39</v>
      </c>
      <c r="C11" s="56"/>
      <c r="D11" s="57"/>
      <c r="E11" s="58"/>
      <c r="F11" s="23">
        <f aca="true" t="shared" si="1" ref="F11:F42">SUM(C11:E11)</f>
        <v>0</v>
      </c>
      <c r="G11" s="56"/>
      <c r="H11" s="57"/>
      <c r="I11" s="83">
        <v>0</v>
      </c>
      <c r="J11" s="23">
        <f aca="true" t="shared" si="2" ref="J11:J25">SUM(G11:I11)</f>
        <v>0</v>
      </c>
      <c r="K11" s="101"/>
    </row>
    <row r="12" spans="2:11" s="43" customFormat="1" ht="13.5">
      <c r="B12" s="21" t="s">
        <v>38</v>
      </c>
      <c r="C12" s="40">
        <v>45000</v>
      </c>
      <c r="D12" s="41"/>
      <c r="E12" s="46"/>
      <c r="F12" s="22">
        <f>SUM(C12:E12)</f>
        <v>45000</v>
      </c>
      <c r="G12" s="40">
        <v>45000</v>
      </c>
      <c r="H12" s="41"/>
      <c r="I12" s="46"/>
      <c r="J12" s="22">
        <f>SUM(G12:I12)</f>
        <v>45000</v>
      </c>
      <c r="K12" s="101">
        <f t="shared" si="0"/>
        <v>0</v>
      </c>
    </row>
    <row r="13" spans="2:11" s="43" customFormat="1" ht="13.5">
      <c r="B13" s="21" t="s">
        <v>37</v>
      </c>
      <c r="C13" s="40">
        <v>18</v>
      </c>
      <c r="D13" s="41"/>
      <c r="E13" s="46"/>
      <c r="F13" s="22">
        <f t="shared" si="1"/>
        <v>18</v>
      </c>
      <c r="G13" s="40">
        <v>18</v>
      </c>
      <c r="H13" s="41"/>
      <c r="I13" s="42"/>
      <c r="J13" s="22">
        <f t="shared" si="2"/>
        <v>18</v>
      </c>
      <c r="K13" s="101">
        <f t="shared" si="0"/>
        <v>0</v>
      </c>
    </row>
    <row r="14" spans="2:11" s="43" customFormat="1" ht="13.5">
      <c r="B14" s="21" t="s">
        <v>36</v>
      </c>
      <c r="C14" s="40"/>
      <c r="D14" s="41"/>
      <c r="E14" s="46"/>
      <c r="F14" s="22">
        <f t="shared" si="1"/>
        <v>0</v>
      </c>
      <c r="G14" s="40"/>
      <c r="H14" s="41"/>
      <c r="I14" s="42"/>
      <c r="J14" s="22">
        <f t="shared" si="2"/>
        <v>0</v>
      </c>
      <c r="K14" s="101"/>
    </row>
    <row r="15" spans="2:11" s="75" customFormat="1" ht="13.5">
      <c r="B15" s="21" t="s">
        <v>11</v>
      </c>
      <c r="C15" s="40"/>
      <c r="D15" s="41"/>
      <c r="E15" s="46"/>
      <c r="F15" s="22">
        <f>SUM(C15:E15)</f>
        <v>0</v>
      </c>
      <c r="G15" s="40"/>
      <c r="H15" s="41"/>
      <c r="I15" s="42"/>
      <c r="J15" s="22">
        <f>SUM(G15:I15)</f>
        <v>0</v>
      </c>
      <c r="K15" s="101"/>
    </row>
    <row r="16" spans="2:11" s="43" customFormat="1" ht="13.5">
      <c r="B16" s="21" t="s">
        <v>35</v>
      </c>
      <c r="C16" s="40"/>
      <c r="D16" s="41"/>
      <c r="E16" s="46"/>
      <c r="F16" s="22">
        <f t="shared" si="1"/>
        <v>0</v>
      </c>
      <c r="G16" s="40"/>
      <c r="H16" s="41"/>
      <c r="I16" s="42"/>
      <c r="J16" s="22">
        <f t="shared" si="2"/>
        <v>0</v>
      </c>
      <c r="K16" s="101"/>
    </row>
    <row r="17" spans="2:11" s="43" customFormat="1" ht="13.5">
      <c r="B17" s="21" t="s">
        <v>34</v>
      </c>
      <c r="C17" s="40"/>
      <c r="D17" s="41"/>
      <c r="E17" s="46"/>
      <c r="F17" s="22">
        <f t="shared" si="1"/>
        <v>0</v>
      </c>
      <c r="G17" s="40"/>
      <c r="H17" s="41"/>
      <c r="I17" s="42"/>
      <c r="J17" s="22">
        <f t="shared" si="2"/>
        <v>0</v>
      </c>
      <c r="K17" s="101"/>
    </row>
    <row r="18" spans="2:11" s="75" customFormat="1" ht="13.5">
      <c r="B18" s="21" t="s">
        <v>33</v>
      </c>
      <c r="C18" s="44">
        <f>SUM(C19:C21)</f>
        <v>0</v>
      </c>
      <c r="D18" s="45">
        <f>SUM(D19:D21)</f>
        <v>0</v>
      </c>
      <c r="E18" s="48">
        <f>SUM(E19:E21)</f>
        <v>0</v>
      </c>
      <c r="F18" s="34">
        <f>SUM(C18:E18)</f>
        <v>0</v>
      </c>
      <c r="G18" s="44">
        <f>SUM(G19:G21)</f>
        <v>0</v>
      </c>
      <c r="H18" s="45">
        <f>SUM(H19:H21)</f>
        <v>0</v>
      </c>
      <c r="I18" s="78">
        <f>SUM(I19:I21)</f>
        <v>0</v>
      </c>
      <c r="J18" s="34">
        <f>SUM(G18:I18)</f>
        <v>0</v>
      </c>
      <c r="K18" s="102" t="e">
        <f>(J18-#REF!)/#REF!</f>
        <v>#REF!</v>
      </c>
    </row>
    <row r="19" spans="2:11" s="2" customFormat="1" ht="13.5">
      <c r="B19" s="1" t="s">
        <v>13</v>
      </c>
      <c r="C19" s="3"/>
      <c r="D19" s="4"/>
      <c r="E19" s="5"/>
      <c r="F19" s="22">
        <f t="shared" si="1"/>
        <v>0</v>
      </c>
      <c r="G19" s="3"/>
      <c r="H19" s="4"/>
      <c r="I19" s="77"/>
      <c r="J19" s="22">
        <f t="shared" si="2"/>
        <v>0</v>
      </c>
      <c r="K19" s="101"/>
    </row>
    <row r="20" spans="2:11" s="2" customFormat="1" ht="13.5">
      <c r="B20" s="1" t="s">
        <v>14</v>
      </c>
      <c r="C20" s="3"/>
      <c r="D20" s="4"/>
      <c r="E20" s="5"/>
      <c r="F20" s="22">
        <f t="shared" si="1"/>
        <v>0</v>
      </c>
      <c r="G20" s="3"/>
      <c r="H20" s="4"/>
      <c r="I20" s="77"/>
      <c r="J20" s="22">
        <f t="shared" si="2"/>
        <v>0</v>
      </c>
      <c r="K20" s="101"/>
    </row>
    <row r="21" spans="2:11" s="2" customFormat="1" ht="13.5">
      <c r="B21" s="1" t="s">
        <v>15</v>
      </c>
      <c r="C21" s="3"/>
      <c r="D21" s="4"/>
      <c r="E21" s="5"/>
      <c r="F21" s="22">
        <f t="shared" si="1"/>
        <v>0</v>
      </c>
      <c r="G21" s="3"/>
      <c r="H21" s="4"/>
      <c r="I21" s="77"/>
      <c r="J21" s="22">
        <f t="shared" si="2"/>
        <v>0</v>
      </c>
      <c r="K21" s="101"/>
    </row>
    <row r="22" spans="2:11" s="75" customFormat="1" ht="13.5">
      <c r="B22" s="21" t="s">
        <v>32</v>
      </c>
      <c r="C22" s="40">
        <v>1271</v>
      </c>
      <c r="D22" s="41"/>
      <c r="E22" s="46"/>
      <c r="F22" s="22">
        <f>SUM(C22:E22)</f>
        <v>1271</v>
      </c>
      <c r="G22" s="40">
        <v>1722</v>
      </c>
      <c r="H22" s="41"/>
      <c r="I22" s="42"/>
      <c r="J22" s="22">
        <f>SUM(G22:I22)</f>
        <v>1722</v>
      </c>
      <c r="K22" s="101">
        <f aca="true" t="shared" si="3" ref="K22:K47">(J22-F22)/F22</f>
        <v>0.3548387096774194</v>
      </c>
    </row>
    <row r="23" spans="2:11" s="43" customFormat="1" ht="13.5">
      <c r="B23" s="21" t="s">
        <v>31</v>
      </c>
      <c r="C23" s="40"/>
      <c r="D23" s="41"/>
      <c r="E23" s="46"/>
      <c r="F23" s="22">
        <f t="shared" si="1"/>
        <v>0</v>
      </c>
      <c r="G23" s="40"/>
      <c r="H23" s="41"/>
      <c r="I23" s="42"/>
      <c r="J23" s="22">
        <f t="shared" si="2"/>
        <v>0</v>
      </c>
      <c r="K23" s="101"/>
    </row>
    <row r="24" spans="2:11" s="52" customFormat="1" ht="12.75" customHeight="1" thickBot="1">
      <c r="B24" s="19" t="s">
        <v>12</v>
      </c>
      <c r="C24" s="49"/>
      <c r="D24" s="50"/>
      <c r="E24" s="51"/>
      <c r="F24" s="35">
        <f t="shared" si="1"/>
        <v>0</v>
      </c>
      <c r="G24" s="49"/>
      <c r="H24" s="50"/>
      <c r="I24" s="80"/>
      <c r="J24" s="35">
        <f t="shared" si="2"/>
        <v>0</v>
      </c>
      <c r="K24" s="103"/>
    </row>
    <row r="25" spans="2:11" s="12" customFormat="1" ht="15.75" thickBot="1">
      <c r="B25" s="20" t="s">
        <v>1</v>
      </c>
      <c r="C25" s="6">
        <f>C26+C27+C32+C33+C34+C35+C36+SUM(C37:C40)+SUM(C41:C47)</f>
        <v>46289</v>
      </c>
      <c r="D25" s="7">
        <f>D26+D27+D32+D33+D34+D35+D36+SUM(D37:D40)+SUM(D41:D47)</f>
        <v>19472</v>
      </c>
      <c r="E25" s="8">
        <f>E26+E27+E32+E33+E34+E35+E36+SUM(E37:E40)+SUM(E41:E47)</f>
        <v>30197</v>
      </c>
      <c r="F25" s="10">
        <f>SUM(C25:E25)</f>
        <v>95958</v>
      </c>
      <c r="G25" s="6">
        <f>G26+G27+G32+G33+G34+G35+G36+SUM(G37:G40)+SUM(G41:G47)</f>
        <v>46740</v>
      </c>
      <c r="H25" s="7">
        <f>H26+H27+H32+H33+H34+H35+H36+SUM(H37:H40)+SUM(H41:H47)</f>
        <v>21195</v>
      </c>
      <c r="I25" s="8">
        <f>I26+I27+I32+I33+I34+I35+I36+SUM(I37:I40)+SUM(I41:I47)</f>
        <v>30197</v>
      </c>
      <c r="J25" s="10">
        <f t="shared" si="2"/>
        <v>98132</v>
      </c>
      <c r="K25" s="129">
        <f t="shared" si="3"/>
        <v>0.0226557452218679</v>
      </c>
    </row>
    <row r="26" spans="2:11" s="75" customFormat="1" ht="13.5">
      <c r="B26" s="60" t="s">
        <v>16</v>
      </c>
      <c r="C26" s="40">
        <v>8735</v>
      </c>
      <c r="D26" s="41"/>
      <c r="E26" s="42">
        <v>3000</v>
      </c>
      <c r="F26" s="22">
        <f>SUM(C26:E26)</f>
        <v>11735</v>
      </c>
      <c r="G26" s="40">
        <v>8735</v>
      </c>
      <c r="H26" s="41"/>
      <c r="I26" s="42">
        <v>3000</v>
      </c>
      <c r="J26" s="124">
        <f>SUM(G26:I26)</f>
        <v>11735</v>
      </c>
      <c r="K26" s="119">
        <f t="shared" si="3"/>
        <v>0</v>
      </c>
    </row>
    <row r="27" spans="2:11" s="75" customFormat="1" ht="13.5">
      <c r="B27" s="21" t="s">
        <v>18</v>
      </c>
      <c r="C27" s="44">
        <f>SUM(C28:C31)</f>
        <v>4900</v>
      </c>
      <c r="D27" s="45">
        <f>SUM(D28:D31)</f>
        <v>0</v>
      </c>
      <c r="E27" s="78">
        <f>SUM(E28:E31)</f>
        <v>3000</v>
      </c>
      <c r="F27" s="34">
        <f>SUM(C27:E27)</f>
        <v>7900</v>
      </c>
      <c r="G27" s="44">
        <f>SUM(G28:G31)</f>
        <v>4900</v>
      </c>
      <c r="H27" s="45">
        <f>SUM(H28:H31)</f>
        <v>0</v>
      </c>
      <c r="I27" s="78">
        <f>SUM(I28:I31)</f>
        <v>3000</v>
      </c>
      <c r="J27" s="125">
        <f>SUM(G27:I27)</f>
        <v>7900</v>
      </c>
      <c r="K27" s="102">
        <f t="shared" si="3"/>
        <v>0</v>
      </c>
    </row>
    <row r="28" spans="2:11" s="2" customFormat="1" ht="13.5">
      <c r="B28" s="1" t="s">
        <v>47</v>
      </c>
      <c r="C28" s="3">
        <v>500</v>
      </c>
      <c r="D28" s="4"/>
      <c r="E28" s="77">
        <v>1000</v>
      </c>
      <c r="F28" s="22">
        <f t="shared" si="1"/>
        <v>1500</v>
      </c>
      <c r="G28" s="3">
        <f>1500-1000</f>
        <v>500</v>
      </c>
      <c r="H28" s="4"/>
      <c r="I28" s="77">
        <v>1000</v>
      </c>
      <c r="J28" s="126">
        <f aca="true" t="shared" si="4" ref="J28:J48">SUM(G28:I28)</f>
        <v>1500</v>
      </c>
      <c r="K28" s="101">
        <f t="shared" si="3"/>
        <v>0</v>
      </c>
    </row>
    <row r="29" spans="2:11" s="2" customFormat="1" ht="13.5">
      <c r="B29" s="1" t="s">
        <v>19</v>
      </c>
      <c r="C29" s="3">
        <v>2455</v>
      </c>
      <c r="D29" s="4"/>
      <c r="E29" s="77">
        <v>1000</v>
      </c>
      <c r="F29" s="22">
        <f t="shared" si="1"/>
        <v>3455</v>
      </c>
      <c r="G29" s="3">
        <v>2455</v>
      </c>
      <c r="H29" s="4"/>
      <c r="I29" s="77">
        <v>1000</v>
      </c>
      <c r="J29" s="126">
        <f t="shared" si="4"/>
        <v>3455</v>
      </c>
      <c r="K29" s="101">
        <f t="shared" si="3"/>
        <v>0</v>
      </c>
    </row>
    <row r="30" spans="2:11" s="2" customFormat="1" ht="13.5">
      <c r="B30" s="1" t="s">
        <v>20</v>
      </c>
      <c r="C30" s="3"/>
      <c r="D30" s="4"/>
      <c r="E30" s="77"/>
      <c r="F30" s="22">
        <f t="shared" si="1"/>
        <v>0</v>
      </c>
      <c r="G30" s="3"/>
      <c r="H30" s="4"/>
      <c r="I30" s="77"/>
      <c r="J30" s="126">
        <f t="shared" si="4"/>
        <v>0</v>
      </c>
      <c r="K30" s="101"/>
    </row>
    <row r="31" spans="2:11" s="2" customFormat="1" ht="13.5">
      <c r="B31" s="1" t="s">
        <v>21</v>
      </c>
      <c r="C31" s="3">
        <v>1945</v>
      </c>
      <c r="D31" s="4"/>
      <c r="E31" s="77">
        <v>1000</v>
      </c>
      <c r="F31" s="22">
        <f t="shared" si="1"/>
        <v>2945</v>
      </c>
      <c r="G31" s="3">
        <f>2945-1000</f>
        <v>1945</v>
      </c>
      <c r="H31" s="4"/>
      <c r="I31" s="77">
        <v>1000</v>
      </c>
      <c r="J31" s="126">
        <f t="shared" si="4"/>
        <v>2945</v>
      </c>
      <c r="K31" s="101">
        <f t="shared" si="3"/>
        <v>0</v>
      </c>
    </row>
    <row r="32" spans="2:11" s="43" customFormat="1" ht="13.5">
      <c r="B32" s="21" t="s">
        <v>17</v>
      </c>
      <c r="C32" s="40"/>
      <c r="D32" s="41"/>
      <c r="E32" s="42"/>
      <c r="F32" s="22">
        <f t="shared" si="1"/>
        <v>0</v>
      </c>
      <c r="G32" s="40"/>
      <c r="H32" s="41"/>
      <c r="I32" s="42"/>
      <c r="J32" s="124">
        <f t="shared" si="4"/>
        <v>0</v>
      </c>
      <c r="K32" s="101"/>
    </row>
    <row r="33" spans="2:11" s="43" customFormat="1" ht="13.5">
      <c r="B33" s="21" t="s">
        <v>22</v>
      </c>
      <c r="C33" s="40">
        <v>280</v>
      </c>
      <c r="D33" s="41"/>
      <c r="E33" s="42">
        <v>200</v>
      </c>
      <c r="F33" s="22">
        <f t="shared" si="1"/>
        <v>480</v>
      </c>
      <c r="G33" s="40">
        <f>480-200</f>
        <v>280</v>
      </c>
      <c r="H33" s="41"/>
      <c r="I33" s="42">
        <v>200</v>
      </c>
      <c r="J33" s="124">
        <f t="shared" si="4"/>
        <v>480</v>
      </c>
      <c r="K33" s="101">
        <f t="shared" si="3"/>
        <v>0</v>
      </c>
    </row>
    <row r="34" spans="2:11" s="43" customFormat="1" ht="13.5">
      <c r="B34" s="62" t="s">
        <v>28</v>
      </c>
      <c r="C34" s="40">
        <v>33</v>
      </c>
      <c r="D34" s="41"/>
      <c r="E34" s="42"/>
      <c r="F34" s="22">
        <f t="shared" si="1"/>
        <v>33</v>
      </c>
      <c r="G34" s="40">
        <v>33</v>
      </c>
      <c r="H34" s="41"/>
      <c r="I34" s="42"/>
      <c r="J34" s="124">
        <f t="shared" si="4"/>
        <v>33</v>
      </c>
      <c r="K34" s="101">
        <f t="shared" si="3"/>
        <v>0</v>
      </c>
    </row>
    <row r="35" spans="2:11" s="43" customFormat="1" ht="13.5">
      <c r="B35" s="62" t="s">
        <v>29</v>
      </c>
      <c r="C35" s="40">
        <v>106</v>
      </c>
      <c r="D35" s="41"/>
      <c r="E35" s="42"/>
      <c r="F35" s="22">
        <f>SUM(C35:E35)</f>
        <v>106</v>
      </c>
      <c r="G35" s="40">
        <v>106</v>
      </c>
      <c r="H35" s="41"/>
      <c r="I35" s="42"/>
      <c r="J35" s="124">
        <f t="shared" si="4"/>
        <v>106</v>
      </c>
      <c r="K35" s="101">
        <f t="shared" si="3"/>
        <v>0</v>
      </c>
    </row>
    <row r="36" spans="2:11" s="75" customFormat="1" ht="13.5">
      <c r="B36" s="76" t="s">
        <v>30</v>
      </c>
      <c r="C36" s="40">
        <v>2079</v>
      </c>
      <c r="D36" s="41"/>
      <c r="E36" s="42">
        <v>2500</v>
      </c>
      <c r="F36" s="22">
        <f>SUM(C36:E36)</f>
        <v>4579</v>
      </c>
      <c r="G36" s="40">
        <v>2106</v>
      </c>
      <c r="H36" s="41"/>
      <c r="I36" s="42">
        <v>2500</v>
      </c>
      <c r="J36" s="124">
        <f>SUM(G36:I36)</f>
        <v>4606</v>
      </c>
      <c r="K36" s="101">
        <f t="shared" si="3"/>
        <v>0.0058964839484603624</v>
      </c>
    </row>
    <row r="37" spans="2:11" s="43" customFormat="1" ht="13.5">
      <c r="B37" s="62" t="s">
        <v>63</v>
      </c>
      <c r="C37" s="40">
        <v>19189</v>
      </c>
      <c r="D37" s="41">
        <v>18424</v>
      </c>
      <c r="E37" s="42">
        <v>9553</v>
      </c>
      <c r="F37" s="22">
        <f t="shared" si="1"/>
        <v>47166</v>
      </c>
      <c r="G37" s="40">
        <v>18815</v>
      </c>
      <c r="H37" s="41">
        <v>20294</v>
      </c>
      <c r="I37" s="42">
        <v>9553</v>
      </c>
      <c r="J37" s="124">
        <f t="shared" si="4"/>
        <v>48662</v>
      </c>
      <c r="K37" s="101">
        <f t="shared" si="3"/>
        <v>0.031717762795233855</v>
      </c>
    </row>
    <row r="38" spans="2:11" s="47" customFormat="1" ht="13.5">
      <c r="B38" s="21" t="s">
        <v>48</v>
      </c>
      <c r="C38" s="40">
        <v>5094</v>
      </c>
      <c r="D38" s="41">
        <v>1048</v>
      </c>
      <c r="E38" s="42">
        <v>9674</v>
      </c>
      <c r="F38" s="22">
        <f t="shared" si="1"/>
        <v>15816</v>
      </c>
      <c r="G38" s="40">
        <v>5900</v>
      </c>
      <c r="H38" s="41">
        <v>901</v>
      </c>
      <c r="I38" s="42">
        <v>9744</v>
      </c>
      <c r="J38" s="124">
        <f t="shared" si="4"/>
        <v>16545</v>
      </c>
      <c r="K38" s="101">
        <f t="shared" si="3"/>
        <v>0.04609256449165402</v>
      </c>
    </row>
    <row r="39" spans="2:11" s="47" customFormat="1" ht="13.5">
      <c r="B39" s="21" t="s">
        <v>49</v>
      </c>
      <c r="C39" s="40">
        <v>182</v>
      </c>
      <c r="D39" s="41"/>
      <c r="E39" s="42"/>
      <c r="F39" s="22">
        <f t="shared" si="1"/>
        <v>182</v>
      </c>
      <c r="G39" s="40">
        <v>194</v>
      </c>
      <c r="H39" s="41"/>
      <c r="I39" s="42"/>
      <c r="J39" s="124">
        <f t="shared" si="4"/>
        <v>194</v>
      </c>
      <c r="K39" s="101">
        <f t="shared" si="3"/>
        <v>0.06593406593406594</v>
      </c>
    </row>
    <row r="40" spans="2:11" s="75" customFormat="1" ht="13.5">
      <c r="B40" s="21" t="s">
        <v>50</v>
      </c>
      <c r="C40" s="40">
        <v>993</v>
      </c>
      <c r="D40" s="41"/>
      <c r="E40" s="42">
        <v>600</v>
      </c>
      <c r="F40" s="22">
        <f>SUM(C40:E40)</f>
        <v>1593</v>
      </c>
      <c r="G40" s="40">
        <v>1094</v>
      </c>
      <c r="H40" s="41"/>
      <c r="I40" s="42">
        <v>600</v>
      </c>
      <c r="J40" s="124">
        <f>SUM(G40:I40)</f>
        <v>1694</v>
      </c>
      <c r="K40" s="101">
        <f t="shared" si="3"/>
        <v>0.06340238543628374</v>
      </c>
    </row>
    <row r="41" spans="2:11" s="43" customFormat="1" ht="13.5">
      <c r="B41" s="21" t="s">
        <v>51</v>
      </c>
      <c r="C41" s="40"/>
      <c r="D41" s="41"/>
      <c r="E41" s="42"/>
      <c r="F41" s="22">
        <f t="shared" si="1"/>
        <v>0</v>
      </c>
      <c r="G41" s="40"/>
      <c r="H41" s="41"/>
      <c r="I41" s="42"/>
      <c r="J41" s="124">
        <f t="shared" si="4"/>
        <v>0</v>
      </c>
      <c r="K41" s="101"/>
    </row>
    <row r="42" spans="2:11" s="43" customFormat="1" ht="13.5">
      <c r="B42" s="21" t="s">
        <v>52</v>
      </c>
      <c r="C42" s="40">
        <v>1</v>
      </c>
      <c r="D42" s="41"/>
      <c r="E42" s="42"/>
      <c r="F42" s="22">
        <f t="shared" si="1"/>
        <v>1</v>
      </c>
      <c r="G42" s="40">
        <v>1</v>
      </c>
      <c r="H42" s="41"/>
      <c r="I42" s="42"/>
      <c r="J42" s="124">
        <f t="shared" si="4"/>
        <v>1</v>
      </c>
      <c r="K42" s="101">
        <f t="shared" si="3"/>
        <v>0</v>
      </c>
    </row>
    <row r="43" spans="2:11" s="43" customFormat="1" ht="13.5">
      <c r="B43" s="21" t="s">
        <v>53</v>
      </c>
      <c r="C43" s="40"/>
      <c r="D43" s="41"/>
      <c r="E43" s="42"/>
      <c r="F43" s="22">
        <f>SUM(C43:E43)</f>
        <v>0</v>
      </c>
      <c r="G43" s="40"/>
      <c r="H43" s="41"/>
      <c r="I43" s="42"/>
      <c r="J43" s="124">
        <f t="shared" si="4"/>
        <v>0</v>
      </c>
      <c r="K43" s="101"/>
    </row>
    <row r="44" spans="2:11" s="43" customFormat="1" ht="13.5">
      <c r="B44" s="21" t="s">
        <v>54</v>
      </c>
      <c r="C44" s="40"/>
      <c r="D44" s="41"/>
      <c r="E44" s="42"/>
      <c r="F44" s="22">
        <f>SUM(C44:E44)</f>
        <v>0</v>
      </c>
      <c r="G44" s="40"/>
      <c r="H44" s="41"/>
      <c r="I44" s="42"/>
      <c r="J44" s="124">
        <f t="shared" si="4"/>
        <v>0</v>
      </c>
      <c r="K44" s="101"/>
    </row>
    <row r="45" spans="2:11" s="43" customFormat="1" ht="13.5">
      <c r="B45" s="21" t="s">
        <v>55</v>
      </c>
      <c r="C45" s="40">
        <v>246</v>
      </c>
      <c r="D45" s="41"/>
      <c r="E45" s="42">
        <v>200</v>
      </c>
      <c r="F45" s="22">
        <f>SUM(C45:E45)</f>
        <v>446</v>
      </c>
      <c r="G45" s="40">
        <v>208</v>
      </c>
      <c r="H45" s="41"/>
      <c r="I45" s="42">
        <v>200</v>
      </c>
      <c r="J45" s="124">
        <f t="shared" si="4"/>
        <v>408</v>
      </c>
      <c r="K45" s="101">
        <f t="shared" si="3"/>
        <v>-0.08520179372197309</v>
      </c>
    </row>
    <row r="46" spans="2:11" s="43" customFormat="1" ht="13.5">
      <c r="B46" s="21" t="s">
        <v>56</v>
      </c>
      <c r="C46" s="40">
        <v>334</v>
      </c>
      <c r="D46" s="41"/>
      <c r="E46" s="42">
        <v>300</v>
      </c>
      <c r="F46" s="22">
        <f>SUM(C46:E46)</f>
        <v>634</v>
      </c>
      <c r="G46" s="40">
        <v>251</v>
      </c>
      <c r="H46" s="41"/>
      <c r="I46" s="42">
        <v>300</v>
      </c>
      <c r="J46" s="124">
        <f t="shared" si="4"/>
        <v>551</v>
      </c>
      <c r="K46" s="101">
        <f t="shared" si="3"/>
        <v>-0.1309148264984227</v>
      </c>
    </row>
    <row r="47" spans="2:11" s="75" customFormat="1" ht="14.25" thickBot="1">
      <c r="B47" s="21" t="s">
        <v>23</v>
      </c>
      <c r="C47" s="40">
        <v>4117</v>
      </c>
      <c r="D47" s="41"/>
      <c r="E47" s="42">
        <v>1170</v>
      </c>
      <c r="F47" s="22">
        <f>SUM(C47:E47)</f>
        <v>5287</v>
      </c>
      <c r="G47" s="40">
        <v>4117</v>
      </c>
      <c r="H47" s="41"/>
      <c r="I47" s="42">
        <v>1100</v>
      </c>
      <c r="J47" s="124">
        <f>SUM(G47:I47)</f>
        <v>5217</v>
      </c>
      <c r="K47" s="103">
        <f t="shared" si="3"/>
        <v>-0.013240022697181766</v>
      </c>
    </row>
    <row r="48" spans="2:11" s="12" customFormat="1" ht="15.75" thickBot="1">
      <c r="B48" s="104" t="s">
        <v>27</v>
      </c>
      <c r="C48" s="105">
        <f aca="true" t="shared" si="5" ref="C48:I48">C5-C25</f>
        <v>0</v>
      </c>
      <c r="D48" s="106">
        <f t="shared" si="5"/>
        <v>0</v>
      </c>
      <c r="E48" s="107">
        <f t="shared" si="5"/>
        <v>0</v>
      </c>
      <c r="F48" s="74">
        <f t="shared" si="5"/>
        <v>0</v>
      </c>
      <c r="G48" s="105">
        <f t="shared" si="5"/>
        <v>0</v>
      </c>
      <c r="H48" s="106">
        <f t="shared" si="5"/>
        <v>0</v>
      </c>
      <c r="I48" s="108">
        <f t="shared" si="5"/>
        <v>0</v>
      </c>
      <c r="J48" s="127">
        <f t="shared" si="4"/>
        <v>0</v>
      </c>
      <c r="K48" s="128"/>
    </row>
    <row r="49" s="29" customFormat="1" ht="13.5">
      <c r="K49" s="72"/>
    </row>
    <row r="50" s="29" customFormat="1" ht="14.25" thickBot="1">
      <c r="K50" s="72"/>
    </row>
    <row r="51" spans="2:11" s="29" customFormat="1" ht="15.75" thickBot="1">
      <c r="B51" s="92"/>
      <c r="C51" s="163" t="s">
        <v>84</v>
      </c>
      <c r="D51" s="164"/>
      <c r="E51" s="164"/>
      <c r="F51" s="164"/>
      <c r="G51" s="165" t="s">
        <v>85</v>
      </c>
      <c r="H51" s="164"/>
      <c r="I51" s="164"/>
      <c r="J51" s="166"/>
      <c r="K51" s="156" t="s">
        <v>86</v>
      </c>
    </row>
    <row r="52" spans="2:11" s="29" customFormat="1" ht="15" thickBot="1">
      <c r="B52" s="120" t="s">
        <v>62</v>
      </c>
      <c r="C52" s="110" t="s">
        <v>57</v>
      </c>
      <c r="D52" s="111" t="s">
        <v>58</v>
      </c>
      <c r="E52" s="112" t="s">
        <v>59</v>
      </c>
      <c r="F52" s="114" t="s">
        <v>61</v>
      </c>
      <c r="G52" s="116" t="s">
        <v>57</v>
      </c>
      <c r="H52" s="111" t="s">
        <v>58</v>
      </c>
      <c r="I52" s="112" t="s">
        <v>59</v>
      </c>
      <c r="J52" s="113" t="s">
        <v>61</v>
      </c>
      <c r="K52" s="157"/>
    </row>
    <row r="53" spans="2:11" s="29" customFormat="1" ht="13.5">
      <c r="B53" s="122" t="s">
        <v>64</v>
      </c>
      <c r="C53" s="117">
        <v>53060</v>
      </c>
      <c r="D53" s="109">
        <v>41714</v>
      </c>
      <c r="E53" s="91">
        <f>D53-C53</f>
        <v>-11346</v>
      </c>
      <c r="F53" s="93">
        <v>11346</v>
      </c>
      <c r="G53" s="117">
        <v>54483</v>
      </c>
      <c r="H53" s="109">
        <v>43556</v>
      </c>
      <c r="I53" s="91">
        <f>H53-G53</f>
        <v>-10927</v>
      </c>
      <c r="J53" s="90">
        <v>10927</v>
      </c>
      <c r="K53" s="119">
        <f aca="true" t="shared" si="6" ref="K53:K63">(J53-F53)/F53</f>
        <v>-0.03692931429578706</v>
      </c>
    </row>
    <row r="54" spans="2:11" s="29" customFormat="1" ht="13.5">
      <c r="B54" s="122" t="s">
        <v>65</v>
      </c>
      <c r="C54" s="118">
        <v>0</v>
      </c>
      <c r="D54" s="88">
        <v>0</v>
      </c>
      <c r="E54" s="91">
        <f aca="true" t="shared" si="7" ref="E54:E63">D54-C54</f>
        <v>0</v>
      </c>
      <c r="F54" s="94">
        <v>0</v>
      </c>
      <c r="G54" s="118">
        <v>0</v>
      </c>
      <c r="H54" s="88">
        <v>0</v>
      </c>
      <c r="I54" s="91">
        <f aca="true" t="shared" si="8" ref="I54:I63">H54-G54</f>
        <v>0</v>
      </c>
      <c r="J54" s="87">
        <v>0</v>
      </c>
      <c r="K54" s="101"/>
    </row>
    <row r="55" spans="2:11" s="29" customFormat="1" ht="13.5">
      <c r="B55" s="122" t="s">
        <v>66</v>
      </c>
      <c r="C55" s="118">
        <v>17497</v>
      </c>
      <c r="D55" s="88">
        <v>8593</v>
      </c>
      <c r="E55" s="91">
        <f t="shared" si="7"/>
        <v>-8904</v>
      </c>
      <c r="F55" s="94">
        <v>8904</v>
      </c>
      <c r="G55" s="118">
        <v>17648</v>
      </c>
      <c r="H55" s="88">
        <v>8598</v>
      </c>
      <c r="I55" s="91">
        <f t="shared" si="8"/>
        <v>-9050</v>
      </c>
      <c r="J55" s="87">
        <v>9050</v>
      </c>
      <c r="K55" s="101">
        <f t="shared" si="6"/>
        <v>0.016397124887690927</v>
      </c>
    </row>
    <row r="56" spans="2:11" s="29" customFormat="1" ht="13.5">
      <c r="B56" s="122" t="s">
        <v>67</v>
      </c>
      <c r="C56" s="118">
        <v>13554</v>
      </c>
      <c r="D56" s="88">
        <v>11154</v>
      </c>
      <c r="E56" s="91">
        <f t="shared" si="7"/>
        <v>-2400</v>
      </c>
      <c r="F56" s="94">
        <v>2400</v>
      </c>
      <c r="G56" s="118">
        <v>14076</v>
      </c>
      <c r="H56" s="88">
        <v>11461</v>
      </c>
      <c r="I56" s="91">
        <f t="shared" si="8"/>
        <v>-2615</v>
      </c>
      <c r="J56" s="87">
        <v>2615</v>
      </c>
      <c r="K56" s="101">
        <f t="shared" si="6"/>
        <v>0.08958333333333333</v>
      </c>
    </row>
    <row r="57" spans="2:11" s="29" customFormat="1" ht="13.5">
      <c r="B57" s="123" t="s">
        <v>68</v>
      </c>
      <c r="C57" s="118">
        <v>1355</v>
      </c>
      <c r="D57" s="88">
        <v>429</v>
      </c>
      <c r="E57" s="91">
        <f t="shared" si="7"/>
        <v>-926</v>
      </c>
      <c r="F57" s="94">
        <v>926</v>
      </c>
      <c r="G57" s="118">
        <v>1371</v>
      </c>
      <c r="H57" s="88">
        <v>434</v>
      </c>
      <c r="I57" s="91">
        <f t="shared" si="8"/>
        <v>-937</v>
      </c>
      <c r="J57" s="87">
        <v>937</v>
      </c>
      <c r="K57" s="101">
        <f t="shared" si="6"/>
        <v>0.011879049676025918</v>
      </c>
    </row>
    <row r="58" spans="2:11" s="29" customFormat="1" ht="13.5">
      <c r="B58" s="123" t="s">
        <v>69</v>
      </c>
      <c r="C58" s="118">
        <v>2133</v>
      </c>
      <c r="D58" s="88">
        <v>511</v>
      </c>
      <c r="E58" s="91">
        <f t="shared" si="7"/>
        <v>-1622</v>
      </c>
      <c r="F58" s="94">
        <v>1622</v>
      </c>
      <c r="G58" s="118">
        <v>2152</v>
      </c>
      <c r="H58" s="88">
        <v>550</v>
      </c>
      <c r="I58" s="91">
        <f t="shared" si="8"/>
        <v>-1602</v>
      </c>
      <c r="J58" s="87">
        <v>1602</v>
      </c>
      <c r="K58" s="101">
        <f t="shared" si="6"/>
        <v>-0.012330456226880395</v>
      </c>
    </row>
    <row r="59" spans="2:11" s="29" customFormat="1" ht="13.5">
      <c r="B59" s="122" t="s">
        <v>70</v>
      </c>
      <c r="C59" s="118">
        <v>1208</v>
      </c>
      <c r="D59" s="88">
        <v>150</v>
      </c>
      <c r="E59" s="91">
        <f t="shared" si="7"/>
        <v>-1058</v>
      </c>
      <c r="F59" s="94">
        <v>1058</v>
      </c>
      <c r="G59" s="118">
        <v>1224</v>
      </c>
      <c r="H59" s="88">
        <v>154</v>
      </c>
      <c r="I59" s="91">
        <f t="shared" si="8"/>
        <v>-1070</v>
      </c>
      <c r="J59" s="87">
        <v>1070</v>
      </c>
      <c r="K59" s="101">
        <f t="shared" si="6"/>
        <v>0.011342155009451797</v>
      </c>
    </row>
    <row r="60" spans="2:11" s="29" customFormat="1" ht="13.5">
      <c r="B60" s="122" t="s">
        <v>71</v>
      </c>
      <c r="C60" s="118">
        <v>4785</v>
      </c>
      <c r="D60" s="88">
        <v>3016</v>
      </c>
      <c r="E60" s="91">
        <f t="shared" si="7"/>
        <v>-1769</v>
      </c>
      <c r="F60" s="94">
        <v>1769</v>
      </c>
      <c r="G60" s="118">
        <v>4848</v>
      </c>
      <c r="H60" s="88">
        <v>3016</v>
      </c>
      <c r="I60" s="91">
        <f t="shared" si="8"/>
        <v>-1832</v>
      </c>
      <c r="J60" s="87">
        <v>1832</v>
      </c>
      <c r="K60" s="101">
        <f t="shared" si="6"/>
        <v>0.035613340870548335</v>
      </c>
    </row>
    <row r="61" spans="2:11" s="29" customFormat="1" ht="13.5">
      <c r="B61" s="123" t="s">
        <v>72</v>
      </c>
      <c r="C61" s="118">
        <v>1943</v>
      </c>
      <c r="D61" s="88">
        <v>28</v>
      </c>
      <c r="E61" s="91">
        <f t="shared" si="7"/>
        <v>-1915</v>
      </c>
      <c r="F61" s="94">
        <v>1915</v>
      </c>
      <c r="G61" s="118">
        <v>1907</v>
      </c>
      <c r="H61" s="88">
        <v>0</v>
      </c>
      <c r="I61" s="91">
        <f t="shared" si="8"/>
        <v>-1907</v>
      </c>
      <c r="J61" s="87">
        <v>1907</v>
      </c>
      <c r="K61" s="101">
        <f t="shared" si="6"/>
        <v>-0.004177545691906005</v>
      </c>
    </row>
    <row r="62" spans="2:11" s="29" customFormat="1" ht="13.5">
      <c r="B62" s="122" t="s">
        <v>73</v>
      </c>
      <c r="C62" s="118">
        <v>0</v>
      </c>
      <c r="D62" s="88">
        <v>0</v>
      </c>
      <c r="E62" s="91">
        <f t="shared" si="7"/>
        <v>0</v>
      </c>
      <c r="F62" s="94">
        <v>0</v>
      </c>
      <c r="G62" s="118">
        <v>0</v>
      </c>
      <c r="H62" s="88">
        <v>0</v>
      </c>
      <c r="I62" s="91">
        <f t="shared" si="8"/>
        <v>0</v>
      </c>
      <c r="J62" s="87">
        <v>0</v>
      </c>
      <c r="K62" s="101"/>
    </row>
    <row r="63" spans="2:11" s="29" customFormat="1" ht="13.5">
      <c r="B63" s="147" t="s">
        <v>82</v>
      </c>
      <c r="C63" s="118">
        <v>423</v>
      </c>
      <c r="D63" s="88">
        <v>166</v>
      </c>
      <c r="E63" s="91">
        <f t="shared" si="7"/>
        <v>-257</v>
      </c>
      <c r="F63" s="94">
        <v>257</v>
      </c>
      <c r="G63" s="118">
        <v>423</v>
      </c>
      <c r="H63" s="88">
        <v>166</v>
      </c>
      <c r="I63" s="146">
        <f t="shared" si="8"/>
        <v>-257</v>
      </c>
      <c r="J63" s="87">
        <v>257</v>
      </c>
      <c r="K63" s="101">
        <f t="shared" si="6"/>
        <v>0</v>
      </c>
    </row>
    <row r="64" spans="2:11" s="29" customFormat="1" ht="13.5">
      <c r="B64" s="147"/>
      <c r="C64" s="89"/>
      <c r="D64" s="88"/>
      <c r="E64" s="146"/>
      <c r="F64" s="94"/>
      <c r="G64" s="118"/>
      <c r="H64" s="88"/>
      <c r="I64" s="146"/>
      <c r="J64" s="87"/>
      <c r="K64" s="101"/>
    </row>
    <row r="65" spans="2:11" s="29" customFormat="1" ht="14.25" thickBot="1">
      <c r="B65" s="138" t="s">
        <v>60</v>
      </c>
      <c r="C65" s="139">
        <f>SUM(C53:C63)</f>
        <v>95958</v>
      </c>
      <c r="D65" s="140">
        <f>SUM(D53:D63)</f>
        <v>65761</v>
      </c>
      <c r="E65" s="141">
        <f>D65-C65</f>
        <v>-30197</v>
      </c>
      <c r="F65" s="142">
        <f>SUM(F53:F63)</f>
        <v>30197</v>
      </c>
      <c r="G65" s="143">
        <f>SUM(G53:G63)</f>
        <v>98132</v>
      </c>
      <c r="H65" s="140">
        <f>SUM(H53:H63)</f>
        <v>67935</v>
      </c>
      <c r="I65" s="141">
        <f>H65-G65</f>
        <v>-30197</v>
      </c>
      <c r="J65" s="144">
        <f>SUM(J53:J63)</f>
        <v>30197</v>
      </c>
      <c r="K65" s="145">
        <f>(J65-F65)/F65</f>
        <v>0</v>
      </c>
    </row>
    <row r="66" spans="3:10" s="29" customFormat="1" ht="14.25" thickBot="1">
      <c r="C66" s="86"/>
      <c r="D66" s="86"/>
      <c r="E66" s="158">
        <f>E65+F65</f>
        <v>0</v>
      </c>
      <c r="F66" s="159"/>
      <c r="G66" s="86"/>
      <c r="H66" s="86"/>
      <c r="I66" s="158">
        <f>I65+J65</f>
        <v>0</v>
      </c>
      <c r="J66" s="159"/>
    </row>
    <row r="67" s="29" customFormat="1" ht="13.5">
      <c r="K67" s="72"/>
    </row>
    <row r="68" s="29" customFormat="1" ht="13.5"/>
    <row r="69" spans="2:3" s="29" customFormat="1" ht="13.5">
      <c r="B69" s="63" t="s">
        <v>6</v>
      </c>
      <c r="C69" s="148">
        <v>42983</v>
      </c>
    </row>
    <row r="70" s="29" customFormat="1" ht="13.5">
      <c r="B70" s="65"/>
    </row>
    <row r="71" spans="2:3" s="29" customFormat="1" ht="13.5">
      <c r="B71" s="63" t="s">
        <v>7</v>
      </c>
      <c r="C71" s="29" t="s">
        <v>80</v>
      </c>
    </row>
    <row r="72" s="29" customFormat="1" ht="13.5">
      <c r="B72" s="63"/>
    </row>
    <row r="73" spans="2:3" s="29" customFormat="1" ht="13.5">
      <c r="B73" s="63" t="s">
        <v>5</v>
      </c>
      <c r="C73" s="29" t="s">
        <v>87</v>
      </c>
    </row>
    <row r="74" s="29" customFormat="1" ht="13.5">
      <c r="B74" s="63"/>
    </row>
    <row r="75" s="29" customFormat="1" ht="13.5"/>
    <row r="76" s="115" customFormat="1" ht="13.5"/>
    <row r="77" s="29" customFormat="1" ht="13.5">
      <c r="B77" s="85"/>
    </row>
    <row r="78" spans="2:8" s="95" customFormat="1" ht="13.5">
      <c r="B78" s="96"/>
      <c r="C78" s="97"/>
      <c r="D78" s="98"/>
      <c r="E78" s="98"/>
      <c r="F78" s="97"/>
      <c r="G78" s="98"/>
      <c r="H78" s="98"/>
    </row>
    <row r="79" spans="2:8" s="95" customFormat="1" ht="13.5">
      <c r="B79" s="96"/>
      <c r="C79" s="97"/>
      <c r="D79" s="98"/>
      <c r="E79" s="98"/>
      <c r="F79" s="97"/>
      <c r="G79" s="98"/>
      <c r="H79" s="98"/>
    </row>
    <row r="80" s="95" customFormat="1" ht="13.5"/>
    <row r="81" s="95" customFormat="1" ht="26.25" customHeight="1"/>
    <row r="82" s="95" customFormat="1" ht="13.5"/>
    <row r="83" s="95" customFormat="1" ht="13.5"/>
    <row r="84" s="95" customFormat="1" ht="13.5"/>
    <row r="85" s="95" customFormat="1" ht="13.5"/>
    <row r="86" s="95" customFormat="1" ht="13.5"/>
    <row r="87" s="95" customFormat="1" ht="13.5"/>
    <row r="88" s="95" customFormat="1" ht="13.5"/>
    <row r="89" s="95" customFormat="1" ht="13.5"/>
    <row r="90" s="95" customFormat="1" ht="13.5"/>
    <row r="91" s="95" customFormat="1" ht="13.5"/>
    <row r="92" s="95" customFormat="1" ht="13.5"/>
    <row r="93" s="95" customFormat="1" ht="13.5"/>
    <row r="94" s="121" customFormat="1" ht="13.5"/>
    <row r="95" spans="2:8" s="95" customFormat="1" ht="13.5">
      <c r="B95" s="96"/>
      <c r="C95" s="97"/>
      <c r="D95" s="98"/>
      <c r="E95" s="98"/>
      <c r="F95" s="97"/>
      <c r="G95" s="98"/>
      <c r="H95" s="98"/>
    </row>
    <row r="96" ht="13.5">
      <c r="K96" s="30"/>
    </row>
    <row r="97" spans="3:11" ht="13.5">
      <c r="C97" s="64"/>
      <c r="K97" s="30"/>
    </row>
    <row r="98" spans="3:11" ht="13.5">
      <c r="C98" s="64"/>
      <c r="K98" s="30"/>
    </row>
    <row r="99" spans="3:11" ht="13.5">
      <c r="C99" s="66"/>
      <c r="K99" s="30"/>
    </row>
    <row r="100" spans="3:11" ht="13.5">
      <c r="C100" s="66"/>
      <c r="K100" s="30"/>
    </row>
    <row r="101" spans="3:11" ht="13.5" hidden="1">
      <c r="C101" s="66"/>
      <c r="K101" s="30"/>
    </row>
    <row r="102" spans="3:11" ht="13.5">
      <c r="C102" s="66"/>
      <c r="K102" s="30"/>
    </row>
    <row r="103" ht="13.5">
      <c r="K103" s="30"/>
    </row>
    <row r="104" ht="13.5">
      <c r="K104" s="30"/>
    </row>
    <row r="105" ht="13.5" hidden="1">
      <c r="K105" s="30"/>
    </row>
    <row r="106" ht="13.5" hidden="1">
      <c r="K106" s="30"/>
    </row>
    <row r="107" ht="13.5" hidden="1">
      <c r="K107" s="30"/>
    </row>
    <row r="108" ht="13.5" hidden="1">
      <c r="K108" s="30"/>
    </row>
    <row r="109" ht="13.5" hidden="1">
      <c r="K109" s="30"/>
    </row>
    <row r="110" ht="13.5" hidden="1">
      <c r="K110" s="30"/>
    </row>
    <row r="111" ht="13.5">
      <c r="K111" s="30"/>
    </row>
    <row r="112" ht="13.5" hidden="1">
      <c r="K112" s="30"/>
    </row>
    <row r="113" ht="13.5" hidden="1">
      <c r="K113" s="30"/>
    </row>
    <row r="114" ht="13.5" hidden="1">
      <c r="K114" s="30"/>
    </row>
    <row r="115" ht="13.5" hidden="1">
      <c r="K115" s="30"/>
    </row>
    <row r="116" ht="13.5" hidden="1">
      <c r="K116" s="30"/>
    </row>
    <row r="117" ht="13.5" hidden="1">
      <c r="K117" s="30"/>
    </row>
    <row r="118" ht="13.5" hidden="1">
      <c r="K118" s="30"/>
    </row>
    <row r="119" ht="13.5" hidden="1">
      <c r="K119" s="30"/>
    </row>
    <row r="120" ht="13.5" hidden="1">
      <c r="K120" s="30"/>
    </row>
    <row r="121" ht="13.5" hidden="1">
      <c r="K121" s="30"/>
    </row>
    <row r="122" ht="13.5" hidden="1">
      <c r="K122" s="30"/>
    </row>
    <row r="123" ht="13.5" hidden="1">
      <c r="K123" s="30"/>
    </row>
    <row r="124" ht="13.5" hidden="1">
      <c r="K124" s="30"/>
    </row>
    <row r="125" ht="13.5" hidden="1">
      <c r="K125" s="30"/>
    </row>
    <row r="126" ht="13.5" hidden="1">
      <c r="K126" s="30"/>
    </row>
    <row r="127" ht="13.5" hidden="1">
      <c r="K127" s="30"/>
    </row>
    <row r="128" ht="13.5" hidden="1">
      <c r="K128" s="30"/>
    </row>
    <row r="129" ht="13.5" hidden="1">
      <c r="K129" s="30"/>
    </row>
    <row r="130" ht="13.5" hidden="1">
      <c r="K130" s="30"/>
    </row>
    <row r="131" ht="13.5" hidden="1">
      <c r="K131" s="30"/>
    </row>
    <row r="132" ht="13.5" hidden="1">
      <c r="K132" s="30"/>
    </row>
    <row r="133" ht="13.5" hidden="1">
      <c r="K133" s="30"/>
    </row>
    <row r="134" ht="13.5" hidden="1">
      <c r="K134" s="30"/>
    </row>
    <row r="135" ht="13.5" hidden="1">
      <c r="K135" s="30"/>
    </row>
    <row r="136" ht="13.5" hidden="1">
      <c r="K136" s="30"/>
    </row>
    <row r="137" ht="13.5" hidden="1">
      <c r="K137" s="30"/>
    </row>
    <row r="138" ht="13.5" hidden="1">
      <c r="K138" s="30"/>
    </row>
    <row r="139" ht="13.5" hidden="1">
      <c r="K139" s="30"/>
    </row>
    <row r="140" ht="13.5" hidden="1">
      <c r="K140" s="30"/>
    </row>
    <row r="141" ht="13.5" hidden="1">
      <c r="K141" s="30"/>
    </row>
    <row r="142" ht="13.5" hidden="1">
      <c r="K142" s="30"/>
    </row>
    <row r="143" ht="13.5" hidden="1">
      <c r="K143" s="30"/>
    </row>
    <row r="144" ht="13.5" hidden="1">
      <c r="K144" s="30"/>
    </row>
    <row r="145" ht="13.5" hidden="1">
      <c r="K145" s="30"/>
    </row>
    <row r="146" ht="13.5" hidden="1">
      <c r="K146" s="30"/>
    </row>
    <row r="147" ht="13.5" hidden="1">
      <c r="K147" s="30"/>
    </row>
    <row r="148" ht="13.5" hidden="1">
      <c r="K148" s="30"/>
    </row>
    <row r="149" ht="13.5" hidden="1">
      <c r="K149" s="30"/>
    </row>
    <row r="150" ht="13.5" hidden="1">
      <c r="K150" s="30"/>
    </row>
    <row r="151" ht="13.5" hidden="1">
      <c r="K151" s="30"/>
    </row>
    <row r="152" ht="13.5" hidden="1">
      <c r="K152" s="30"/>
    </row>
    <row r="153" ht="13.5" hidden="1">
      <c r="K153" s="30"/>
    </row>
    <row r="154" ht="13.5" hidden="1">
      <c r="K154" s="30"/>
    </row>
    <row r="155" ht="13.5" hidden="1">
      <c r="K155" s="30"/>
    </row>
    <row r="156" ht="13.5" hidden="1">
      <c r="K156" s="30"/>
    </row>
    <row r="157" ht="13.5" hidden="1">
      <c r="K157" s="30"/>
    </row>
    <row r="158" ht="13.5" hidden="1">
      <c r="K158" s="30"/>
    </row>
    <row r="159" ht="13.5" hidden="1">
      <c r="K159" s="30"/>
    </row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</sheetData>
  <sheetProtection/>
  <mergeCells count="8">
    <mergeCell ref="K51:K52"/>
    <mergeCell ref="I66:J66"/>
    <mergeCell ref="E66:F66"/>
    <mergeCell ref="C2:G2"/>
    <mergeCell ref="C3:F3"/>
    <mergeCell ref="G3:J3"/>
    <mergeCell ref="C51:F51"/>
    <mergeCell ref="G51:J51"/>
  </mergeCells>
  <conditionalFormatting sqref="K6 K53:K65 K8:K24">
    <cfRule type="cellIs" priority="65" dxfId="2" operator="greaterThan">
      <formula>5%</formula>
    </cfRule>
    <cfRule type="cellIs" priority="66" dxfId="1" operator="greaterThan">
      <formula>2.51%</formula>
    </cfRule>
    <cfRule type="cellIs" priority="67" dxfId="0" operator="between">
      <formula>0.01%</formula>
      <formula>2.5%</formula>
    </cfRule>
    <cfRule type="cellIs" priority="68" dxfId="6" operator="lessThan">
      <formula>0</formula>
    </cfRule>
  </conditionalFormatting>
  <conditionalFormatting sqref="K7">
    <cfRule type="cellIs" priority="1" dxfId="2" operator="greaterThan">
      <formula>5%</formula>
    </cfRule>
    <cfRule type="cellIs" priority="2" dxfId="1" operator="greaterThan">
      <formula>2.51%</formula>
    </cfRule>
    <cfRule type="cellIs" priority="3" dxfId="0" operator="between">
      <formula>0.01%</formula>
      <formula>2.5%</formula>
    </cfRule>
    <cfRule type="cellIs" priority="4" dxfId="6" operator="lessThan">
      <formula>0</formula>
    </cfRule>
  </conditionalFormatting>
  <dataValidations count="1">
    <dataValidation type="decimal" showInputMessage="1" showErrorMessage="1" errorTitle="Chyba vyplnění" error="Hodnota není vyplněna nebo zadána nesprávná hodnota" sqref="K53:K65 C5:K48">
      <formula1>-99999</formula1>
      <formula2>99999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6" r:id="rId1"/>
  <rowBreaks count="1" manualBreakCount="1">
    <brk id="7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Mareš</dc:creator>
  <cp:keywords/>
  <dc:description/>
  <cp:lastModifiedBy>Ing. Romana Matějková</cp:lastModifiedBy>
  <cp:lastPrinted>2017-10-05T11:24:07Z</cp:lastPrinted>
  <dcterms:created xsi:type="dcterms:W3CDTF">2006-03-21T13:33:46Z</dcterms:created>
  <dcterms:modified xsi:type="dcterms:W3CDTF">2018-03-07T13:54:14Z</dcterms:modified>
  <cp:category/>
  <cp:version/>
  <cp:contentType/>
  <cp:contentStatus/>
</cp:coreProperties>
</file>