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135"/>
  </bookViews>
  <sheets>
    <sheet name="návrh změny rozpočtu " sheetId="3" r:id="rId1"/>
  </sheets>
  <definedNames>
    <definedName name="_xlnm.Print_Area" localSheetId="0">'návrh změny rozpočtu '!$A$1:$Q$113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3" l="1"/>
  <c r="N40" i="3"/>
  <c r="K39" i="3"/>
  <c r="M35" i="3"/>
  <c r="N24" i="3"/>
  <c r="H24" i="3"/>
  <c r="G23" i="3"/>
  <c r="M21" i="3"/>
  <c r="F50" i="3" l="1"/>
  <c r="E50" i="3"/>
  <c r="D50" i="3"/>
  <c r="G20" i="3" l="1"/>
  <c r="G38" i="3" l="1"/>
  <c r="G18" i="3" l="1"/>
  <c r="G51" i="3" l="1"/>
  <c r="G52" i="3"/>
  <c r="G54" i="3"/>
  <c r="G50" i="3"/>
  <c r="N39" i="3" l="1"/>
  <c r="L39" i="3"/>
  <c r="M38" i="3"/>
  <c r="O38" i="3" s="1"/>
  <c r="M37" i="3"/>
  <c r="O37" i="3" s="1"/>
  <c r="M36" i="3"/>
  <c r="O35" i="3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L24" i="3"/>
  <c r="K24" i="3"/>
  <c r="J24" i="3"/>
  <c r="M23" i="3"/>
  <c r="O23" i="3" s="1"/>
  <c r="M22" i="3"/>
  <c r="O22" i="3" s="1"/>
  <c r="O21" i="3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D24" i="3"/>
  <c r="G24" i="3" s="1"/>
  <c r="E24" i="3"/>
  <c r="F24" i="3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G28" i="3"/>
  <c r="I28" i="3" s="1"/>
  <c r="G30" i="3"/>
  <c r="I30" i="3" s="1"/>
  <c r="G15" i="3"/>
  <c r="I15" i="3" s="1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I23" i="3"/>
  <c r="M39" i="3" l="1"/>
  <c r="M40" i="3" s="1"/>
  <c r="K40" i="3"/>
  <c r="P32" i="3"/>
  <c r="E40" i="3"/>
  <c r="P33" i="3"/>
  <c r="P18" i="3"/>
  <c r="P22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O24" i="3"/>
  <c r="P15" i="3"/>
  <c r="P19" i="3"/>
  <c r="P23" i="3"/>
  <c r="M30" i="3"/>
  <c r="O30" i="3" s="1"/>
  <c r="P30" i="3" s="1"/>
  <c r="O36" i="3"/>
  <c r="P36" i="3" s="1"/>
  <c r="L40" i="3"/>
  <c r="I24" i="3"/>
  <c r="H40" i="3"/>
  <c r="G39" i="3"/>
  <c r="D39" i="3"/>
  <c r="D40" i="3" s="1"/>
  <c r="F40" i="3"/>
  <c r="O39" i="3" l="1"/>
  <c r="P24" i="3"/>
  <c r="G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<sst xmlns="http://schemas.openxmlformats.org/spreadsheetml/2006/main" count="160" uniqueCount="129">
  <si>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</si>
  <si>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</si>
  <si>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</si>
  <si>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</si>
  <si>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</si>
  <si>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</si>
  <si>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</si>
  <si>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</si>
  <si>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</si>
  <si>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</si>
  <si>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</si>
  <si>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</si>
  <si>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</si>
  <si>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</si>
  <si>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</si>
  <si>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</si>
  <si>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</si>
  <si>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</si>
  <si>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</si>
  <si>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</si>
  <si>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</si>
  <si>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</si>
  <si>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</si>
  <si>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</si>
  <si>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</si>
  <si>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</si>
  <si>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</si>
  <si>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</si>
  <si>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</si>
  <si>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</si>
  <si>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</si>
  <si>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</si>
  <si>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</si>
  <si>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</si>
  <si>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</si>
  <si>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</si>
  <si>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</si>
  <si>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</si>
  <si>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</si>
  <si>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</si>
  <si>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</si>
  <si>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</si>
  <si>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</si>
  <si>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</si>
  <si>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</si>
  <si>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</si>
  <si>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</si>
  <si>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</si>
  <si>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</si>
  <si>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</si>
  <si>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</si>
  <si>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</si>
  <si>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</si>
  <si>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</si>
  <si>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</si>
  <si>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</si>
  <si>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 tabulce, ve sloupci Schválený rozpočet jsou údaje rozpočtu roku 2018</t>
  </si>
  <si>
    <t>Ve sloupci Návrh změny rozpočtu 2018 jsou vykázány úpravy v souvislosti ze zaslanými finančními prostředky</t>
  </si>
  <si>
    <t>Organizace obdržela  v roce 2018  následující dotace:</t>
  </si>
  <si>
    <t xml:space="preserve">…………,- Kč dotace z fondu Ústeckého kraje na projekty (názvy projektů)   </t>
  </si>
  <si>
    <t>Schválený rozpočet na rok 2018</t>
  </si>
  <si>
    <t>Návrh změny rozpočtu na 1. pololetí 2018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</si>
  <si>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</si>
  <si>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</si>
  <si>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</si>
  <si>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</si>
  <si>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</si>
  <si>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</si>
  <si>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</si>
  <si>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</si>
  <si>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</si>
  <si>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</si>
  <si>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</si>
  <si>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</si>
  <si>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</si>
  <si>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</si>
  <si>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</si>
  <si>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</si>
  <si>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</si>
  <si>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</si>
  <si>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</si>
  <si>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</si>
  <si>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</si>
  <si>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</si>
  <si>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</si>
  <si>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</si>
  <si>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</si>
  <si>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</si>
  <si>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</si>
  <si>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</si>
  <si>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</si>
  <si>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</si>
  <si>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</si>
  <si>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</si>
  <si>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</si>
  <si>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</si>
  <si>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</si>
  <si>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</si>
  <si>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</si>
  <si>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</si>
  <si>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</si>
  <si>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</si>
  <si>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</si>
  <si>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</si>
  <si>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</si>
  <si>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</si>
  <si>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</si>
  <si>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</si>
  <si>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</si>
  <si>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</si>
  <si>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 xml:space="preserve">………..,- Kč dotace z MŠMT na projekty  (Šablony II.)     </t>
  </si>
  <si>
    <t xml:space="preserve">…….,- Kč dotace z MŠMT na projekty  (Podpora výuky plavání v základních školách)     </t>
  </si>
  <si>
    <t>Mateřská škola Chomutov, příspěvková organizace</t>
  </si>
  <si>
    <t>Jiráskova 4335, 430 03  Chomutov</t>
  </si>
  <si>
    <t xml:space="preserve">Změna čerpání u rezervního fondu v době sestavování rozpočtu nebylo známo kolik zbývajícíh prostředků z programu </t>
  </si>
  <si>
    <t>vyhlášeného MŠMT-zjednodušené šablony bude převedeno na konci roku  2017 do nespotřebovancýh dotací tohoto fondu,</t>
  </si>
  <si>
    <t>tyto byly s novým rokem spotřebovány.</t>
  </si>
  <si>
    <t>Projekt Nové pracovní příležitosti od Úřadu práce ve výši 442. tis Kč. Projekt šablony MŠMT k dočerpání v roce 2018 zbývá 1.387. tis Kč namísto původně plánovaných 1.001. tis Kč.</t>
  </si>
  <si>
    <t>Ostatní transfery navýšeny o částku 11.620. tis Kč.</t>
  </si>
  <si>
    <t>Účelový příspěvek zřizovatele ve výši 381.tis. se skládá z částky 50. tis. - projekt Mateřinka 2018 a částky 331. tis - posílení mezd zaměstnanců (vč. odvodů). Proovzní příspěvek zřizovatele navýšen o 4. tis (odpisy)</t>
  </si>
  <si>
    <t xml:space="preserve">Na straně výnosů i nákladů dochází ke změně v celkové výši  12.005.000,- Kč.   </t>
  </si>
  <si>
    <t>50.000,- Kč dotace od SMCH na projekty (projekty které škola obdržela od SMCH na základě svých žádostí -Mateřinka 2018 - zaslané OE)</t>
  </si>
  <si>
    <t>335.000,- Kč rozpočtová opatření týkající se navýšení schváleného rozpočtu (posílení mezd částka 331.000,- Kč, nařízený odvod zvýšení o 4000,- Kč -zaslané OŠ)</t>
  </si>
  <si>
    <t>442.000,- Kč dotace od ÚP na mzdy</t>
  </si>
  <si>
    <t>386.000,- Kč zapojení fondů</t>
  </si>
  <si>
    <t xml:space="preserve">10.407.026 ,-Kč rozdíl plánované a skutečné dotace na platy ped. a nep. pracovníků od Ústeckého kraje včetně odvodů OON a ONIV </t>
  </si>
  <si>
    <t>11.620.026,- Kč celkem provedená změna</t>
  </si>
  <si>
    <t>Ing. Jitka Svobodová</t>
  </si>
  <si>
    <t>Bc. Irena Kopecká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</si>
</sst>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0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view="pageBreakPreview" topLeftCell="B10" zoomScale="80" zoomScaleNormal="75" zoomScaleSheetLayoutView="80" workbookViewId="0">
      <selection activeCell="J39" sqref="J39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ht="14.45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61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85" t="s">
        <v>112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5"/>
      <c r="R4" s="4"/>
      <c r="S4" s="4"/>
    </row>
    <row r="5" spans="1:19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727442660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3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86" t="s">
        <v>113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5"/>
      <c r="R8" s="4"/>
      <c r="S8" s="4"/>
    </row>
    <row r="9" spans="1:19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47" t="s">
        <v>37</v>
      </c>
      <c r="C10" s="204" t="s">
        <v>38</v>
      </c>
      <c r="D10" s="209" t="s">
        <v>60</v>
      </c>
      <c r="E10" s="210"/>
      <c r="F10" s="210"/>
      <c r="G10" s="210"/>
      <c r="H10" s="210"/>
      <c r="I10" s="211"/>
      <c r="J10" s="209" t="s">
        <v>102</v>
      </c>
      <c r="K10" s="210"/>
      <c r="L10" s="210"/>
      <c r="M10" s="210"/>
      <c r="N10" s="210"/>
      <c r="O10" s="211"/>
      <c r="P10" s="198" t="s">
        <v>78</v>
      </c>
      <c r="Q10" s="5"/>
    </row>
    <row r="11" spans="1:19" ht="30.75" thickBot="1" x14ac:dyDescent="0.3">
      <c r="A11" s="5"/>
      <c r="B11" s="248"/>
      <c r="C11" s="205"/>
      <c r="D11" s="212" t="s">
        <v>39</v>
      </c>
      <c r="E11" s="213"/>
      <c r="F11" s="213"/>
      <c r="G11" s="214"/>
      <c r="H11" s="9" t="s">
        <v>40</v>
      </c>
      <c r="I11" s="9" t="s">
        <v>69</v>
      </c>
      <c r="J11" s="212" t="s">
        <v>39</v>
      </c>
      <c r="K11" s="213"/>
      <c r="L11" s="213"/>
      <c r="M11" s="214"/>
      <c r="N11" s="9" t="s">
        <v>40</v>
      </c>
      <c r="O11" s="9" t="s">
        <v>69</v>
      </c>
      <c r="P11" s="199"/>
      <c r="Q11" s="5"/>
    </row>
    <row r="12" spans="1:19" ht="15.75" thickBot="1" x14ac:dyDescent="0.3">
      <c r="A12" s="5"/>
      <c r="B12" s="248"/>
      <c r="C12" s="215"/>
      <c r="D12" s="206" t="s">
        <v>70</v>
      </c>
      <c r="E12" s="207"/>
      <c r="F12" s="207"/>
      <c r="G12" s="207"/>
      <c r="H12" s="207"/>
      <c r="I12" s="208"/>
      <c r="J12" s="206" t="s">
        <v>70</v>
      </c>
      <c r="K12" s="207"/>
      <c r="L12" s="207"/>
      <c r="M12" s="207"/>
      <c r="N12" s="207"/>
      <c r="O12" s="208"/>
      <c r="P12" s="199"/>
      <c r="Q12" s="5"/>
    </row>
    <row r="13" spans="1:19" ht="15.75" thickBot="1" x14ac:dyDescent="0.3">
      <c r="A13" s="5"/>
      <c r="B13" s="249"/>
      <c r="C13" s="216"/>
      <c r="D13" s="217" t="s">
        <v>65</v>
      </c>
      <c r="E13" s="218"/>
      <c r="F13" s="218"/>
      <c r="G13" s="243" t="s">
        <v>71</v>
      </c>
      <c r="H13" s="245" t="s">
        <v>74</v>
      </c>
      <c r="I13" s="229" t="s">
        <v>70</v>
      </c>
      <c r="J13" s="217" t="s">
        <v>65</v>
      </c>
      <c r="K13" s="218"/>
      <c r="L13" s="218"/>
      <c r="M13" s="243" t="s">
        <v>71</v>
      </c>
      <c r="N13" s="245" t="s">
        <v>74</v>
      </c>
      <c r="O13" s="229" t="s">
        <v>70</v>
      </c>
      <c r="P13" s="199"/>
      <c r="Q13" s="5"/>
    </row>
    <row r="14" spans="1:19" ht="15.75" thickBot="1" x14ac:dyDescent="0.3">
      <c r="A14" s="5"/>
      <c r="B14" s="10"/>
      <c r="C14" s="11"/>
      <c r="D14" s="175" t="s">
        <v>66</v>
      </c>
      <c r="E14" s="176" t="s">
        <v>109</v>
      </c>
      <c r="F14" s="176" t="s">
        <v>67</v>
      </c>
      <c r="G14" s="244"/>
      <c r="H14" s="246"/>
      <c r="I14" s="230"/>
      <c r="J14" s="175" t="s">
        <v>66</v>
      </c>
      <c r="K14" s="176" t="s">
        <v>109</v>
      </c>
      <c r="L14" s="176" t="s">
        <v>67</v>
      </c>
      <c r="M14" s="244"/>
      <c r="N14" s="246"/>
      <c r="O14" s="230"/>
      <c r="P14" s="200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8165</v>
      </c>
      <c r="G15" s="71">
        <f t="shared" ref="G15:G23" si="0">SUM(D15:F15)</f>
        <v>8165</v>
      </c>
      <c r="H15" s="74">
        <v>87</v>
      </c>
      <c r="I15" s="14">
        <f>G15+H15</f>
        <v>8252</v>
      </c>
      <c r="J15" s="12"/>
      <c r="K15" s="13"/>
      <c r="L15" s="64">
        <v>8165</v>
      </c>
      <c r="M15" s="71">
        <f t="shared" ref="M15:M23" si="1">SUM(J15:L15)</f>
        <v>8165</v>
      </c>
      <c r="N15" s="74">
        <v>87</v>
      </c>
      <c r="O15" s="14">
        <f>M15+N15</f>
        <v>8252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68</v>
      </c>
      <c r="D16" s="65">
        <v>13284</v>
      </c>
      <c r="E16" s="17"/>
      <c r="F16" s="17"/>
      <c r="G16" s="72">
        <f t="shared" si="0"/>
        <v>13284</v>
      </c>
      <c r="H16" s="75"/>
      <c r="I16" s="14">
        <f t="shared" ref="I16:I23" si="2">G16+H16</f>
        <v>13284</v>
      </c>
      <c r="J16" s="65">
        <v>13288</v>
      </c>
      <c r="K16" s="17"/>
      <c r="L16" s="17"/>
      <c r="M16" s="72">
        <f t="shared" si="1"/>
        <v>13288</v>
      </c>
      <c r="N16" s="75"/>
      <c r="O16" s="14">
        <f t="shared" ref="O16:O20" si="3">M16+N16</f>
        <v>13288</v>
      </c>
      <c r="P16" s="18">
        <f t="shared" ref="P16:P40" si="4">(O16-I16)/I16</f>
        <v>3.0111412225233364E-4</v>
      </c>
      <c r="Q16" s="5"/>
    </row>
    <row r="17" spans="1:17" x14ac:dyDescent="0.25">
      <c r="A17" s="5"/>
      <c r="B17" s="16" t="s">
        <v>3</v>
      </c>
      <c r="C17" s="157" t="s">
        <v>91</v>
      </c>
      <c r="D17" s="66"/>
      <c r="E17" s="19"/>
      <c r="F17" s="19"/>
      <c r="G17" s="72">
        <f t="shared" si="0"/>
        <v>0</v>
      </c>
      <c r="H17" s="76"/>
      <c r="I17" s="14">
        <f t="shared" si="2"/>
        <v>0</v>
      </c>
      <c r="J17" s="66">
        <v>381</v>
      </c>
      <c r="K17" s="19"/>
      <c r="L17" s="19"/>
      <c r="M17" s="72">
        <f t="shared" si="1"/>
        <v>381</v>
      </c>
      <c r="N17" s="76"/>
      <c r="O17" s="14">
        <f t="shared" si="3"/>
        <v>381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68015</v>
      </c>
      <c r="F18" s="19"/>
      <c r="G18" s="72">
        <f t="shared" si="0"/>
        <v>68015</v>
      </c>
      <c r="H18" s="74">
        <v>0</v>
      </c>
      <c r="I18" s="14">
        <f t="shared" si="2"/>
        <v>68015</v>
      </c>
      <c r="J18" s="20"/>
      <c r="K18" s="67">
        <v>79635</v>
      </c>
      <c r="L18" s="19"/>
      <c r="M18" s="72">
        <f t="shared" si="1"/>
        <v>79635</v>
      </c>
      <c r="N18" s="74">
        <v>0</v>
      </c>
      <c r="O18" s="14">
        <f t="shared" si="3"/>
        <v>79635</v>
      </c>
      <c r="P18" s="18">
        <f t="shared" si="4"/>
        <v>0.17084466661765788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>
        <v>1</v>
      </c>
      <c r="G19" s="72">
        <f t="shared" si="0"/>
        <v>1</v>
      </c>
      <c r="H19" s="77">
        <v>0</v>
      </c>
      <c r="I19" s="14">
        <f t="shared" si="2"/>
        <v>1</v>
      </c>
      <c r="J19" s="22"/>
      <c r="K19" s="19"/>
      <c r="L19" s="68">
        <v>1</v>
      </c>
      <c r="M19" s="72">
        <f t="shared" si="1"/>
        <v>1</v>
      </c>
      <c r="N19" s="77">
        <v>0</v>
      </c>
      <c r="O19" s="14">
        <f t="shared" si="3"/>
        <v>1</v>
      </c>
      <c r="P19" s="18">
        <f t="shared" si="4"/>
        <v>0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300</v>
      </c>
      <c r="G20" s="72">
        <f t="shared" si="0"/>
        <v>300</v>
      </c>
      <c r="H20" s="77">
        <v>0</v>
      </c>
      <c r="I20" s="14">
        <f t="shared" si="2"/>
        <v>300</v>
      </c>
      <c r="J20" s="20"/>
      <c r="K20" s="17"/>
      <c r="L20" s="69">
        <v>300</v>
      </c>
      <c r="M20" s="72">
        <f t="shared" si="1"/>
        <v>300</v>
      </c>
      <c r="N20" s="77">
        <v>0</v>
      </c>
      <c r="O20" s="14">
        <f t="shared" si="3"/>
        <v>300</v>
      </c>
      <c r="P20" s="18">
        <f t="shared" si="4"/>
        <v>0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156</v>
      </c>
      <c r="G21" s="72">
        <f t="shared" si="0"/>
        <v>156</v>
      </c>
      <c r="H21" s="78">
        <v>104</v>
      </c>
      <c r="I21" s="14">
        <f>G21+H21</f>
        <v>260</v>
      </c>
      <c r="J21" s="20"/>
      <c r="K21" s="17"/>
      <c r="L21" s="69">
        <v>156</v>
      </c>
      <c r="M21" s="72">
        <f t="shared" si="1"/>
        <v>156</v>
      </c>
      <c r="N21" s="78">
        <v>104</v>
      </c>
      <c r="O21" s="14">
        <f>M21+N21</f>
        <v>260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>
        <v>0</v>
      </c>
      <c r="G22" s="72">
        <f t="shared" si="0"/>
        <v>0</v>
      </c>
      <c r="H22" s="78">
        <v>0</v>
      </c>
      <c r="I22" s="14">
        <f t="shared" si="2"/>
        <v>0</v>
      </c>
      <c r="J22" s="20"/>
      <c r="K22" s="17"/>
      <c r="L22" s="69">
        <v>0</v>
      </c>
      <c r="M22" s="72">
        <f t="shared" si="1"/>
        <v>0</v>
      </c>
      <c r="N22" s="78">
        <v>0</v>
      </c>
      <c r="O22" s="14">
        <f t="shared" ref="O22:O23" si="5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>
        <v>0</v>
      </c>
      <c r="G23" s="73">
        <f t="shared" si="0"/>
        <v>0</v>
      </c>
      <c r="H23" s="79">
        <v>0</v>
      </c>
      <c r="I23" s="26">
        <f t="shared" si="2"/>
        <v>0</v>
      </c>
      <c r="J23" s="24"/>
      <c r="K23" s="25"/>
      <c r="L23" s="70">
        <v>0</v>
      </c>
      <c r="M23" s="73">
        <f t="shared" si="1"/>
        <v>0</v>
      </c>
      <c r="N23" s="79">
        <v>0</v>
      </c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13284</v>
      </c>
      <c r="E24" s="30">
        <f>SUM(E15:E21)</f>
        <v>68015</v>
      </c>
      <c r="F24" s="30">
        <f>SUM(F15:F21)</f>
        <v>8622</v>
      </c>
      <c r="G24" s="31">
        <f>SUM(D24:F24)</f>
        <v>89921</v>
      </c>
      <c r="H24" s="32">
        <f>SUM(H15:H23)</f>
        <v>191</v>
      </c>
      <c r="I24" s="32">
        <f>SUM(I15:I21)</f>
        <v>90112</v>
      </c>
      <c r="J24" s="29">
        <f>SUM(J15:J21)</f>
        <v>13669</v>
      </c>
      <c r="K24" s="30">
        <f>SUM(K15:K21)</f>
        <v>79635</v>
      </c>
      <c r="L24" s="30">
        <f>SUM(L15:L21)</f>
        <v>8622</v>
      </c>
      <c r="M24" s="31">
        <f>SUM(J24:L24)</f>
        <v>101926</v>
      </c>
      <c r="N24" s="32">
        <f>SUM(N15:N23)</f>
        <v>191</v>
      </c>
      <c r="O24" s="32">
        <f>SUM(O15:O21)</f>
        <v>102117</v>
      </c>
      <c r="P24" s="33">
        <f t="shared" si="4"/>
        <v>0.13322310014204544</v>
      </c>
      <c r="Q24" s="5"/>
    </row>
    <row r="25" spans="1:17" ht="15.75" thickBot="1" x14ac:dyDescent="0.3">
      <c r="A25" s="5"/>
      <c r="B25" s="34"/>
      <c r="C25" s="35"/>
      <c r="D25" s="231" t="s">
        <v>76</v>
      </c>
      <c r="E25" s="232"/>
      <c r="F25" s="232"/>
      <c r="G25" s="233"/>
      <c r="H25" s="233"/>
      <c r="I25" s="234"/>
      <c r="J25" s="231" t="s">
        <v>76</v>
      </c>
      <c r="K25" s="232"/>
      <c r="L25" s="232"/>
      <c r="M25" s="233"/>
      <c r="N25" s="233"/>
      <c r="O25" s="234"/>
      <c r="P25" s="201" t="s">
        <v>78</v>
      </c>
      <c r="Q25" s="5"/>
    </row>
    <row r="26" spans="1:17" ht="15.75" thickBot="1" x14ac:dyDescent="0.3">
      <c r="A26" s="5"/>
      <c r="B26" s="227" t="s">
        <v>37</v>
      </c>
      <c r="C26" s="204" t="s">
        <v>38</v>
      </c>
      <c r="D26" s="235" t="s">
        <v>77</v>
      </c>
      <c r="E26" s="236"/>
      <c r="F26" s="236"/>
      <c r="G26" s="237" t="s">
        <v>72</v>
      </c>
      <c r="H26" s="239" t="s">
        <v>75</v>
      </c>
      <c r="I26" s="241" t="s">
        <v>76</v>
      </c>
      <c r="J26" s="235" t="s">
        <v>77</v>
      </c>
      <c r="K26" s="236"/>
      <c r="L26" s="236"/>
      <c r="M26" s="237" t="s">
        <v>72</v>
      </c>
      <c r="N26" s="239" t="s">
        <v>75</v>
      </c>
      <c r="O26" s="241" t="s">
        <v>76</v>
      </c>
      <c r="P26" s="202"/>
      <c r="Q26" s="5"/>
    </row>
    <row r="27" spans="1:17" ht="15.75" thickBot="1" x14ac:dyDescent="0.3">
      <c r="A27" s="5"/>
      <c r="B27" s="228"/>
      <c r="C27" s="205"/>
      <c r="D27" s="36" t="s">
        <v>62</v>
      </c>
      <c r="E27" s="37" t="s">
        <v>63</v>
      </c>
      <c r="F27" s="38" t="s">
        <v>64</v>
      </c>
      <c r="G27" s="238"/>
      <c r="H27" s="240"/>
      <c r="I27" s="242"/>
      <c r="J27" s="36" t="s">
        <v>62</v>
      </c>
      <c r="K27" s="37" t="s">
        <v>63</v>
      </c>
      <c r="L27" s="38" t="s">
        <v>64</v>
      </c>
      <c r="M27" s="238"/>
      <c r="N27" s="240"/>
      <c r="O27" s="242"/>
      <c r="P27" s="203"/>
      <c r="Q27" s="5"/>
    </row>
    <row r="28" spans="1:17" x14ac:dyDescent="0.25">
      <c r="A28" s="5"/>
      <c r="B28" s="39" t="s">
        <v>19</v>
      </c>
      <c r="C28" s="40" t="s">
        <v>10</v>
      </c>
      <c r="D28" s="80">
        <v>2278</v>
      </c>
      <c r="E28" s="80">
        <v>0</v>
      </c>
      <c r="F28" s="80">
        <v>942</v>
      </c>
      <c r="G28" s="81">
        <f>SUM(D28:F28)</f>
        <v>3220</v>
      </c>
      <c r="H28" s="81">
        <v>0</v>
      </c>
      <c r="I28" s="41">
        <f>G28+H28</f>
        <v>3220</v>
      </c>
      <c r="J28" s="89">
        <v>1778</v>
      </c>
      <c r="K28" s="80">
        <v>0</v>
      </c>
      <c r="L28" s="80">
        <v>942</v>
      </c>
      <c r="M28" s="81">
        <f>SUM(J28:L28)</f>
        <v>2720</v>
      </c>
      <c r="N28" s="81">
        <v>0</v>
      </c>
      <c r="O28" s="41">
        <f>M28+N28</f>
        <v>2720</v>
      </c>
      <c r="P28" s="15">
        <f t="shared" si="4"/>
        <v>-0.15527950310559005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350</v>
      </c>
      <c r="E29" s="82">
        <v>70</v>
      </c>
      <c r="F29" s="82">
        <v>7050</v>
      </c>
      <c r="G29" s="83">
        <f t="shared" ref="G29:G38" si="6">SUM(D29:F29)</f>
        <v>7470</v>
      </c>
      <c r="H29" s="84">
        <v>2</v>
      </c>
      <c r="I29" s="14">
        <f t="shared" ref="I29:I38" si="7">G29+H29</f>
        <v>7472</v>
      </c>
      <c r="J29" s="90">
        <v>400</v>
      </c>
      <c r="K29" s="82">
        <v>70</v>
      </c>
      <c r="L29" s="82">
        <v>7050</v>
      </c>
      <c r="M29" s="83">
        <f t="shared" ref="M29:M38" si="8">SUM(J29:L29)</f>
        <v>7520</v>
      </c>
      <c r="N29" s="84">
        <v>2</v>
      </c>
      <c r="O29" s="14">
        <f t="shared" ref="O29:O38" si="9">M29+N29</f>
        <v>7522</v>
      </c>
      <c r="P29" s="18">
        <f t="shared" si="4"/>
        <v>6.6916488222698075E-3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7078</v>
      </c>
      <c r="E30" s="85">
        <v>0</v>
      </c>
      <c r="F30" s="85">
        <v>0</v>
      </c>
      <c r="G30" s="83">
        <f t="shared" si="6"/>
        <v>7078</v>
      </c>
      <c r="H30" s="83">
        <v>33</v>
      </c>
      <c r="I30" s="14">
        <f t="shared" si="7"/>
        <v>7111</v>
      </c>
      <c r="J30" s="91">
        <v>7078</v>
      </c>
      <c r="K30" s="85">
        <v>0</v>
      </c>
      <c r="L30" s="85">
        <v>0</v>
      </c>
      <c r="M30" s="83">
        <f t="shared" si="8"/>
        <v>7078</v>
      </c>
      <c r="N30" s="83">
        <v>33</v>
      </c>
      <c r="O30" s="14">
        <f t="shared" si="9"/>
        <v>7111</v>
      </c>
      <c r="P30" s="18">
        <f t="shared" si="4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1813</v>
      </c>
      <c r="E31" s="85">
        <v>7</v>
      </c>
      <c r="F31" s="85">
        <v>230</v>
      </c>
      <c r="G31" s="83">
        <f t="shared" si="6"/>
        <v>2050</v>
      </c>
      <c r="H31" s="83">
        <v>0</v>
      </c>
      <c r="I31" s="14">
        <f t="shared" si="7"/>
        <v>2050</v>
      </c>
      <c r="J31" s="91">
        <v>1813</v>
      </c>
      <c r="K31" s="85">
        <v>20</v>
      </c>
      <c r="L31" s="85">
        <v>230</v>
      </c>
      <c r="M31" s="83">
        <f t="shared" si="8"/>
        <v>2063</v>
      </c>
      <c r="N31" s="83">
        <v>0</v>
      </c>
      <c r="O31" s="14">
        <f t="shared" si="9"/>
        <v>2063</v>
      </c>
      <c r="P31" s="18">
        <f t="shared" si="4"/>
        <v>6.3414634146341468E-3</v>
      </c>
      <c r="Q31" s="5"/>
    </row>
    <row r="32" spans="1:17" x14ac:dyDescent="0.25">
      <c r="A32" s="5"/>
      <c r="B32" s="16" t="s">
        <v>26</v>
      </c>
      <c r="C32" s="43" t="s">
        <v>18</v>
      </c>
      <c r="D32" s="86">
        <v>410</v>
      </c>
      <c r="E32" s="85">
        <v>49066</v>
      </c>
      <c r="F32" s="85">
        <v>0</v>
      </c>
      <c r="G32" s="83">
        <f t="shared" si="6"/>
        <v>49476</v>
      </c>
      <c r="H32" s="83">
        <v>0</v>
      </c>
      <c r="I32" s="14">
        <f t="shared" si="7"/>
        <v>49476</v>
      </c>
      <c r="J32" s="92">
        <v>653</v>
      </c>
      <c r="K32" s="85">
        <v>57658</v>
      </c>
      <c r="L32" s="85">
        <v>0</v>
      </c>
      <c r="M32" s="83">
        <f t="shared" si="8"/>
        <v>58311</v>
      </c>
      <c r="N32" s="83">
        <v>0</v>
      </c>
      <c r="O32" s="14">
        <f t="shared" si="9"/>
        <v>58311</v>
      </c>
      <c r="P32" s="18">
        <f t="shared" si="4"/>
        <v>0.17857142857142858</v>
      </c>
      <c r="Q32" s="5"/>
    </row>
    <row r="33" spans="1:17" x14ac:dyDescent="0.25">
      <c r="A33" s="5"/>
      <c r="B33" s="16" t="s">
        <v>28</v>
      </c>
      <c r="C33" s="44" t="s">
        <v>42</v>
      </c>
      <c r="D33" s="86">
        <v>410</v>
      </c>
      <c r="E33" s="85">
        <v>49006</v>
      </c>
      <c r="F33" s="85">
        <v>0</v>
      </c>
      <c r="G33" s="83">
        <f t="shared" si="6"/>
        <v>49416</v>
      </c>
      <c r="H33" s="83">
        <v>0</v>
      </c>
      <c r="I33" s="14">
        <f t="shared" si="7"/>
        <v>49416</v>
      </c>
      <c r="J33" s="92">
        <v>653</v>
      </c>
      <c r="K33" s="85">
        <v>57558</v>
      </c>
      <c r="L33" s="85">
        <v>0</v>
      </c>
      <c r="M33" s="83">
        <f t="shared" si="8"/>
        <v>58211</v>
      </c>
      <c r="N33" s="83">
        <v>0</v>
      </c>
      <c r="O33" s="14">
        <f t="shared" si="9"/>
        <v>58211</v>
      </c>
      <c r="P33" s="18">
        <f t="shared" si="4"/>
        <v>0.17797879229399385</v>
      </c>
      <c r="Q33" s="45"/>
    </row>
    <row r="34" spans="1:17" x14ac:dyDescent="0.25">
      <c r="A34" s="5"/>
      <c r="B34" s="16" t="s">
        <v>30</v>
      </c>
      <c r="C34" s="46" t="s">
        <v>21</v>
      </c>
      <c r="D34" s="86">
        <v>0</v>
      </c>
      <c r="E34" s="85">
        <v>60</v>
      </c>
      <c r="F34" s="85">
        <v>0</v>
      </c>
      <c r="G34" s="83">
        <f t="shared" si="6"/>
        <v>60</v>
      </c>
      <c r="H34" s="83">
        <v>0</v>
      </c>
      <c r="I34" s="14">
        <f t="shared" si="7"/>
        <v>60</v>
      </c>
      <c r="J34" s="92">
        <v>0</v>
      </c>
      <c r="K34" s="85">
        <v>100</v>
      </c>
      <c r="L34" s="85">
        <v>0</v>
      </c>
      <c r="M34" s="83">
        <f t="shared" si="8"/>
        <v>100</v>
      </c>
      <c r="N34" s="83">
        <v>0</v>
      </c>
      <c r="O34" s="14">
        <f t="shared" si="9"/>
        <v>100</v>
      </c>
      <c r="P34" s="18">
        <f t="shared" si="4"/>
        <v>0.66666666666666663</v>
      </c>
      <c r="Q34" s="5"/>
    </row>
    <row r="35" spans="1:17" x14ac:dyDescent="0.25">
      <c r="A35" s="5"/>
      <c r="B35" s="16" t="s">
        <v>32</v>
      </c>
      <c r="C35" s="43" t="s">
        <v>23</v>
      </c>
      <c r="D35" s="86">
        <v>165</v>
      </c>
      <c r="E35" s="85">
        <v>16844</v>
      </c>
      <c r="F35" s="85">
        <v>0</v>
      </c>
      <c r="G35" s="83">
        <f t="shared" si="6"/>
        <v>17009</v>
      </c>
      <c r="H35" s="83">
        <v>0</v>
      </c>
      <c r="I35" s="14">
        <f t="shared" si="7"/>
        <v>17009</v>
      </c>
      <c r="J35" s="92">
        <v>248</v>
      </c>
      <c r="K35" s="85">
        <v>19696</v>
      </c>
      <c r="L35" s="85">
        <v>0</v>
      </c>
      <c r="M35" s="83">
        <f t="shared" si="8"/>
        <v>19944</v>
      </c>
      <c r="N35" s="83">
        <v>0</v>
      </c>
      <c r="O35" s="14">
        <f t="shared" si="9"/>
        <v>19944</v>
      </c>
      <c r="P35" s="18">
        <f t="shared" si="4"/>
        <v>0.17255570580281027</v>
      </c>
      <c r="Q35" s="5"/>
    </row>
    <row r="36" spans="1:17" x14ac:dyDescent="0.25">
      <c r="A36" s="5"/>
      <c r="B36" s="16" t="s">
        <v>33</v>
      </c>
      <c r="C36" s="43" t="s">
        <v>25</v>
      </c>
      <c r="D36" s="85">
        <v>0</v>
      </c>
      <c r="E36" s="85">
        <v>0</v>
      </c>
      <c r="F36" s="85">
        <v>0</v>
      </c>
      <c r="G36" s="83">
        <f t="shared" si="6"/>
        <v>0</v>
      </c>
      <c r="H36" s="83">
        <v>0</v>
      </c>
      <c r="I36" s="14">
        <f t="shared" si="7"/>
        <v>0</v>
      </c>
      <c r="J36" s="91">
        <v>0</v>
      </c>
      <c r="K36" s="85">
        <v>0</v>
      </c>
      <c r="L36" s="85">
        <v>0</v>
      </c>
      <c r="M36" s="83">
        <f t="shared" si="8"/>
        <v>0</v>
      </c>
      <c r="N36" s="83">
        <v>0</v>
      </c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1092</v>
      </c>
      <c r="E37" s="85">
        <v>0</v>
      </c>
      <c r="F37" s="85">
        <v>0</v>
      </c>
      <c r="G37" s="83">
        <f t="shared" si="6"/>
        <v>1092</v>
      </c>
      <c r="H37" s="83">
        <v>0</v>
      </c>
      <c r="I37" s="14">
        <f t="shared" si="7"/>
        <v>1092</v>
      </c>
      <c r="J37" s="91">
        <v>1096</v>
      </c>
      <c r="K37" s="85">
        <v>0</v>
      </c>
      <c r="L37" s="85">
        <v>0</v>
      </c>
      <c r="M37" s="83">
        <f t="shared" si="8"/>
        <v>1096</v>
      </c>
      <c r="N37" s="83">
        <v>0</v>
      </c>
      <c r="O37" s="14">
        <f t="shared" si="9"/>
        <v>1096</v>
      </c>
      <c r="P37" s="18">
        <f t="shared" si="4"/>
        <v>3.663003663003663E-3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98</v>
      </c>
      <c r="E38" s="87">
        <v>2028</v>
      </c>
      <c r="F38" s="87">
        <v>400</v>
      </c>
      <c r="G38" s="83">
        <f t="shared" si="6"/>
        <v>2526</v>
      </c>
      <c r="H38" s="88">
        <v>0</v>
      </c>
      <c r="I38" s="26">
        <f t="shared" si="7"/>
        <v>2526</v>
      </c>
      <c r="J38" s="93">
        <v>603</v>
      </c>
      <c r="K38" s="87">
        <v>2191</v>
      </c>
      <c r="L38" s="87">
        <v>400</v>
      </c>
      <c r="M38" s="88">
        <f t="shared" si="8"/>
        <v>3194</v>
      </c>
      <c r="N38" s="88">
        <v>0</v>
      </c>
      <c r="O38" s="26">
        <f t="shared" si="9"/>
        <v>3194</v>
      </c>
      <c r="P38" s="18">
        <f t="shared" si="4"/>
        <v>0.26444972288202689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13284</v>
      </c>
      <c r="E39" s="47">
        <f>SUM(E35:E38)+SUM(E28:E32)</f>
        <v>68015</v>
      </c>
      <c r="F39" s="47">
        <f>SUM(F35:F38)+SUM(F28:F32)</f>
        <v>8622</v>
      </c>
      <c r="G39" s="47">
        <f>SUM(G35:G38)+SUM(G28:G32)</f>
        <v>89921</v>
      </c>
      <c r="H39" s="48">
        <f>SUM(H28:H32)+SUM(H35:H38)</f>
        <v>35</v>
      </c>
      <c r="I39" s="49">
        <f>SUM(I35:I38)+SUM(I28:I32)</f>
        <v>89956</v>
      </c>
      <c r="J39" s="47">
        <f>SUM(J35:J38)+SUM(J28:J32)</f>
        <v>13669</v>
      </c>
      <c r="K39" s="47">
        <f>SUM(K35:K38)+SUM(K28:K32)</f>
        <v>79635</v>
      </c>
      <c r="L39" s="47">
        <f>SUM(L35:L38)+SUM(L28:L32)</f>
        <v>8622</v>
      </c>
      <c r="M39" s="47">
        <f>SUM(J39:L39)</f>
        <v>101926</v>
      </c>
      <c r="N39" s="48">
        <f>SUM(N28:N32)+SUM(N35:N38)</f>
        <v>35</v>
      </c>
      <c r="O39" s="49">
        <f>SUM(O35:O38)+SUM(O28:O32)</f>
        <v>101961</v>
      </c>
      <c r="P39" s="50">
        <f t="shared" si="4"/>
        <v>0.13345413313175331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156</v>
      </c>
      <c r="I40" s="140">
        <f t="shared" si="10"/>
        <v>156</v>
      </c>
      <c r="J40" s="128">
        <f t="shared" si="10"/>
        <v>0</v>
      </c>
      <c r="K40" s="128">
        <f t="shared" si="10"/>
        <v>0</v>
      </c>
      <c r="L40" s="128">
        <f t="shared" si="10"/>
        <v>0</v>
      </c>
      <c r="M40" s="139">
        <f>M24-M39</f>
        <v>0</v>
      </c>
      <c r="N40" s="139">
        <f>N24-N39</f>
        <v>156</v>
      </c>
      <c r="O40" s="140">
        <f t="shared" si="10"/>
        <v>156</v>
      </c>
      <c r="P40" s="129">
        <f t="shared" si="4"/>
        <v>0</v>
      </c>
      <c r="Q40" s="5"/>
    </row>
    <row r="41" spans="1:17" ht="15.75" thickBot="1" x14ac:dyDescent="0.3">
      <c r="A41" s="5"/>
      <c r="B41" s="130" t="s">
        <v>50</v>
      </c>
      <c r="C41" s="131" t="s">
        <v>73</v>
      </c>
      <c r="D41" s="132"/>
      <c r="E41" s="133"/>
      <c r="F41" s="133"/>
      <c r="G41" s="134"/>
      <c r="H41" s="135"/>
      <c r="I41" s="136">
        <f>I40-D16</f>
        <v>-13128</v>
      </c>
      <c r="J41" s="132"/>
      <c r="K41" s="133"/>
      <c r="L41" s="133"/>
      <c r="M41" s="134"/>
      <c r="N41" s="137"/>
      <c r="O41" s="136">
        <f>O40-J16</f>
        <v>-13132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187" t="s">
        <v>96</v>
      </c>
      <c r="D43" s="125" t="s">
        <v>41</v>
      </c>
      <c r="E43" s="52" t="s">
        <v>97</v>
      </c>
      <c r="F43" s="53" t="s">
        <v>36</v>
      </c>
      <c r="G43" s="56"/>
      <c r="H43" s="56"/>
      <c r="I43" s="57"/>
      <c r="J43" s="187" t="s">
        <v>98</v>
      </c>
      <c r="K43" s="189"/>
      <c r="L43" s="190"/>
      <c r="M43" s="114" t="s">
        <v>41</v>
      </c>
      <c r="N43" s="115" t="s">
        <v>97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188"/>
      <c r="D44" s="106">
        <v>870</v>
      </c>
      <c r="E44" s="123">
        <v>870</v>
      </c>
      <c r="F44" s="124">
        <v>0</v>
      </c>
      <c r="G44" s="56"/>
      <c r="H44" s="56"/>
      <c r="I44" s="57"/>
      <c r="J44" s="188"/>
      <c r="K44" s="191"/>
      <c r="L44" s="192"/>
      <c r="M44" s="104">
        <v>874</v>
      </c>
      <c r="N44" s="104">
        <v>874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187" t="s">
        <v>100</v>
      </c>
      <c r="D46" s="107" t="s">
        <v>103</v>
      </c>
      <c r="E46" s="108" t="s">
        <v>99</v>
      </c>
      <c r="F46" s="56"/>
      <c r="G46" s="56"/>
      <c r="H46" s="56"/>
      <c r="I46" s="57"/>
      <c r="J46" s="187" t="s">
        <v>101</v>
      </c>
      <c r="K46" s="189"/>
      <c r="L46" s="189"/>
      <c r="M46" s="109" t="s">
        <v>103</v>
      </c>
      <c r="N46" s="194" t="s">
        <v>99</v>
      </c>
      <c r="O46" s="195"/>
      <c r="P46" s="58"/>
      <c r="Q46" s="97"/>
    </row>
    <row r="47" spans="1:17" ht="15.75" thickBot="1" x14ac:dyDescent="0.3">
      <c r="A47" s="5"/>
      <c r="B47" s="54"/>
      <c r="C47" s="193"/>
      <c r="D47" s="106">
        <v>200</v>
      </c>
      <c r="E47" s="111">
        <v>0</v>
      </c>
      <c r="F47" s="56"/>
      <c r="G47" s="56"/>
      <c r="H47" s="56"/>
      <c r="I47" s="57"/>
      <c r="J47" s="188"/>
      <c r="K47" s="191"/>
      <c r="L47" s="191"/>
      <c r="M47" s="105">
        <v>500</v>
      </c>
      <c r="N47" s="196">
        <v>25</v>
      </c>
      <c r="O47" s="197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95</v>
      </c>
      <c r="D49" s="113" t="s">
        <v>82</v>
      </c>
      <c r="E49" s="113" t="s">
        <v>83</v>
      </c>
      <c r="F49" s="113" t="s">
        <v>84</v>
      </c>
      <c r="G49" s="113" t="s">
        <v>85</v>
      </c>
      <c r="H49" s="56"/>
      <c r="I49" s="119" t="s">
        <v>94</v>
      </c>
      <c r="J49" s="120"/>
      <c r="K49" s="120"/>
      <c r="L49" s="219"/>
      <c r="M49" s="219"/>
      <c r="N49" s="219"/>
      <c r="O49" s="219"/>
      <c r="P49" s="220"/>
      <c r="Q49" s="5"/>
    </row>
    <row r="50" spans="1:17" s="3" customFormat="1" x14ac:dyDescent="0.25">
      <c r="A50" s="5"/>
      <c r="B50" s="54"/>
      <c r="C50" s="59" t="s">
        <v>79</v>
      </c>
      <c r="D50" s="94">
        <f>SUM(D51:D54)</f>
        <v>2580</v>
      </c>
      <c r="E50" s="94">
        <f>SUM(E51:E54)</f>
        <v>2887</v>
      </c>
      <c r="F50" s="94">
        <f>SUM(F51:F54)</f>
        <v>4751</v>
      </c>
      <c r="G50" s="60">
        <f>D50+E50-F50</f>
        <v>716</v>
      </c>
      <c r="H50" s="56"/>
      <c r="I50" s="221" t="s">
        <v>114</v>
      </c>
      <c r="J50" s="222"/>
      <c r="K50" s="222"/>
      <c r="L50" s="222"/>
      <c r="M50" s="222"/>
      <c r="N50" s="222"/>
      <c r="O50" s="222"/>
      <c r="P50" s="223"/>
      <c r="Q50" s="5"/>
    </row>
    <row r="51" spans="1:17" s="3" customFormat="1" x14ac:dyDescent="0.25">
      <c r="A51" s="5"/>
      <c r="B51" s="54"/>
      <c r="C51" s="59" t="s">
        <v>80</v>
      </c>
      <c r="D51" s="94">
        <v>1805</v>
      </c>
      <c r="E51" s="94">
        <v>200</v>
      </c>
      <c r="F51" s="94">
        <v>1757</v>
      </c>
      <c r="G51" s="60">
        <f t="shared" ref="G51:G54" si="11">D51+E51-F51</f>
        <v>248</v>
      </c>
      <c r="H51" s="56"/>
      <c r="I51" s="221" t="s">
        <v>115</v>
      </c>
      <c r="J51" s="222"/>
      <c r="K51" s="222"/>
      <c r="L51" s="222"/>
      <c r="M51" s="222"/>
      <c r="N51" s="222"/>
      <c r="O51" s="222"/>
      <c r="P51" s="223"/>
      <c r="Q51" s="5"/>
    </row>
    <row r="52" spans="1:17" s="3" customFormat="1" x14ac:dyDescent="0.25">
      <c r="A52" s="5"/>
      <c r="B52" s="54"/>
      <c r="C52" s="59" t="s">
        <v>81</v>
      </c>
      <c r="D52" s="94">
        <v>299</v>
      </c>
      <c r="E52" s="94">
        <v>1462</v>
      </c>
      <c r="F52" s="94">
        <v>1737</v>
      </c>
      <c r="G52" s="60">
        <f t="shared" si="11"/>
        <v>24</v>
      </c>
      <c r="H52" s="56"/>
      <c r="I52" s="221" t="s">
        <v>116</v>
      </c>
      <c r="J52" s="222"/>
      <c r="K52" s="222"/>
      <c r="L52" s="222"/>
      <c r="M52" s="222"/>
      <c r="N52" s="222"/>
      <c r="O52" s="222"/>
      <c r="P52" s="223"/>
      <c r="Q52" s="5"/>
    </row>
    <row r="53" spans="1:17" s="3" customFormat="1" x14ac:dyDescent="0.25">
      <c r="A53" s="5"/>
      <c r="B53" s="54"/>
      <c r="C53" s="59" t="s">
        <v>106</v>
      </c>
      <c r="D53" s="94">
        <v>100</v>
      </c>
      <c r="E53" s="94">
        <v>0</v>
      </c>
      <c r="F53" s="94">
        <v>0</v>
      </c>
      <c r="G53" s="60">
        <v>100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107</v>
      </c>
      <c r="D54" s="94">
        <v>376</v>
      </c>
      <c r="E54" s="94">
        <v>1225</v>
      </c>
      <c r="F54" s="94">
        <v>1257</v>
      </c>
      <c r="G54" s="60">
        <f t="shared" si="11"/>
        <v>344</v>
      </c>
      <c r="H54" s="56"/>
      <c r="I54" s="224"/>
      <c r="J54" s="225"/>
      <c r="K54" s="225"/>
      <c r="L54" s="225"/>
      <c r="M54" s="225"/>
      <c r="N54" s="225"/>
      <c r="O54" s="225"/>
      <c r="P54" s="226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86</v>
      </c>
      <c r="D56" s="113" t="s">
        <v>87</v>
      </c>
      <c r="E56" s="113" t="s">
        <v>88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179</v>
      </c>
      <c r="E57" s="95">
        <v>180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20"/>
      <c r="Q59" s="5"/>
    </row>
    <row r="60" spans="1:17" s="3" customFormat="1" x14ac:dyDescent="0.25">
      <c r="A60" s="5"/>
      <c r="B60" s="142" t="s">
        <v>104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180" t="s">
        <v>119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81"/>
      <c r="Q61" s="5"/>
    </row>
    <row r="62" spans="1:17" s="3" customFormat="1" x14ac:dyDescent="0.25">
      <c r="A62" s="5"/>
      <c r="B62" s="180" t="s">
        <v>105</v>
      </c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81"/>
      <c r="Q62" s="5"/>
    </row>
    <row r="63" spans="1:17" s="3" customFormat="1" x14ac:dyDescent="0.25">
      <c r="A63" s="5"/>
      <c r="B63" s="180" t="s">
        <v>117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81"/>
      <c r="Q63" s="5"/>
    </row>
    <row r="64" spans="1:17" s="3" customFormat="1" x14ac:dyDescent="0.25">
      <c r="A64" s="5"/>
      <c r="B64" s="180" t="s">
        <v>118</v>
      </c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81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120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56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57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108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58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 t="s">
        <v>122</v>
      </c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 t="s">
        <v>121</v>
      </c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59</v>
      </c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 t="s">
        <v>110</v>
      </c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111</v>
      </c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 t="s">
        <v>123</v>
      </c>
      <c r="C80" s="2"/>
      <c r="D80" s="2"/>
      <c r="E80" s="2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125</v>
      </c>
      <c r="C81" s="2"/>
      <c r="D81" s="2"/>
      <c r="E81" s="2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77" t="s">
        <v>124</v>
      </c>
      <c r="C82" s="171"/>
      <c r="D82" s="2"/>
      <c r="E82" s="2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45" t="s">
        <v>126</v>
      </c>
      <c r="C83" s="2"/>
      <c r="D83" s="2"/>
      <c r="E83" s="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7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182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4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93</v>
      </c>
      <c r="C108" s="141">
        <v>43298</v>
      </c>
      <c r="D108" s="61" t="s">
        <v>89</v>
      </c>
      <c r="E108" s="178" t="s">
        <v>127</v>
      </c>
      <c r="F108" s="178"/>
      <c r="G108" s="178"/>
      <c r="H108" s="61"/>
      <c r="I108" s="61" t="s">
        <v>90</v>
      </c>
      <c r="J108" s="179" t="s">
        <v>128</v>
      </c>
      <c r="K108" s="179"/>
      <c r="L108" s="179"/>
      <c r="M108" s="179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92</v>
      </c>
      <c r="E110" s="63"/>
      <c r="F110" s="63"/>
      <c r="G110" s="63"/>
      <c r="H110" s="61"/>
      <c r="I110" s="61" t="s">
        <v>92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t="14.45" hidden="1" x14ac:dyDescent="0.3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t="14.45" hidden="1" x14ac:dyDescent="0.3"/>
    <row r="145" ht="14.45" hidden="1" x14ac:dyDescent="0.3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B10:B13"/>
    <mergeCell ref="J10:O10"/>
    <mergeCell ref="J11:M11"/>
    <mergeCell ref="J12:O12"/>
    <mergeCell ref="J13:L13"/>
    <mergeCell ref="M13:M14"/>
    <mergeCell ref="N13:N1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2:P62"/>
    <mergeCell ref="D59:P59"/>
    <mergeCell ref="B61:P61"/>
    <mergeCell ref="I50:P50"/>
    <mergeCell ref="I51:P51"/>
    <mergeCell ref="I52:P52"/>
    <mergeCell ref="I54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E108:G108"/>
    <mergeCell ref="J108:M108"/>
    <mergeCell ref="B63:P63"/>
    <mergeCell ref="B106:P106"/>
    <mergeCell ref="B64:P6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2018-07-17T06:58:16Z</cp:lastPrinted>
  <dcterms:created xsi:type="dcterms:W3CDTF">2017-02-23T12:10:09Z</dcterms:created>
  <dcterms:modified xsi:type="dcterms:W3CDTF">2018-07-19T06:12:06Z</dcterms:modified>
</cp:coreProperties>
</file>