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440" windowHeight="12288" tabRatio="891" activeTab="1"/>
  </bookViews>
  <sheets>
    <sheet name="Identifikace" sheetId="1" r:id="rId1"/>
    <sheet name="Souhrnná tabulka" sheetId="2" r:id="rId2"/>
    <sheet name="Odpisový plán" sheetId="3" r:id="rId3"/>
  </sheets>
  <definedNames>
    <definedName name="_xlnm.Print_Area" localSheetId="1">'Souhrnná tabulka'!$B$2:$N$112</definedName>
  </definedNames>
  <calcPr fullCalcOnLoad="1"/>
</workbook>
</file>

<file path=xl/sharedStrings.xml><?xml version="1.0" encoding="utf-8"?>
<sst xmlns="http://schemas.openxmlformats.org/spreadsheetml/2006/main" count="200" uniqueCount="174">
  <si>
    <t>ostatní výnosy</t>
  </si>
  <si>
    <t>VÝNOSY CELKEM</t>
  </si>
  <si>
    <t>NÁKLADY CELKEM</t>
  </si>
  <si>
    <t>Název organizace:</t>
  </si>
  <si>
    <t>FKSP</t>
  </si>
  <si>
    <t xml:space="preserve">Organizace                 </t>
  </si>
  <si>
    <t>tržby</t>
  </si>
  <si>
    <t>Schválil:</t>
  </si>
  <si>
    <t>Celkem</t>
  </si>
  <si>
    <t>poř. č.</t>
  </si>
  <si>
    <t>název</t>
  </si>
  <si>
    <t>datum pořízení</t>
  </si>
  <si>
    <t>pořizovací cena</t>
  </si>
  <si>
    <t>způsob odepisování</t>
  </si>
  <si>
    <t>odpis. sazba</t>
  </si>
  <si>
    <t>doba odepisování</t>
  </si>
  <si>
    <t>odepsáno do 31.12.</t>
  </si>
  <si>
    <t>Zůstatek k odepsání v následujících letech</t>
  </si>
  <si>
    <t>I. čtvrtletí</t>
  </si>
  <si>
    <t>II. čtvrtletí</t>
  </si>
  <si>
    <t>III. čtvrtletí</t>
  </si>
  <si>
    <t>IV. čtvrtletí</t>
  </si>
  <si>
    <t>V Chomutově, dne:</t>
  </si>
  <si>
    <t>Sestavil:</t>
  </si>
  <si>
    <t>rok 2018</t>
  </si>
  <si>
    <t>rok 2019</t>
  </si>
  <si>
    <t>Provozní příspěvek zřizovatel</t>
  </si>
  <si>
    <t>Provozní příspěvek ostatní</t>
  </si>
  <si>
    <t>Investiční dotace ostatní</t>
  </si>
  <si>
    <t>Účet 609 - Jiné výnosy z vlastních výkonů</t>
  </si>
  <si>
    <t>Ostatní finanční výnosy</t>
  </si>
  <si>
    <t>stravné</t>
  </si>
  <si>
    <t>fond odměn</t>
  </si>
  <si>
    <t>rezervní fond</t>
  </si>
  <si>
    <t>fond investic</t>
  </si>
  <si>
    <t>školní akce</t>
  </si>
  <si>
    <t xml:space="preserve">Účet 501 - Spotřeba materiálu </t>
  </si>
  <si>
    <t xml:space="preserve">Účet 504 - Prodané zboží </t>
  </si>
  <si>
    <t>potraviny</t>
  </si>
  <si>
    <t>tisk, předplatné časopisů</t>
  </si>
  <si>
    <t>učebnice, metodické pomůcky</t>
  </si>
  <si>
    <t>mycí, čistící prostředky</t>
  </si>
  <si>
    <t>pohonné hmoty, maziva</t>
  </si>
  <si>
    <t>drobný hmotný majetek</t>
  </si>
  <si>
    <t>ostatní materiál</t>
  </si>
  <si>
    <t>Účet 502 - Spotřeba energie</t>
  </si>
  <si>
    <t>teplo + TUV</t>
  </si>
  <si>
    <t>plyn</t>
  </si>
  <si>
    <t>elektrická energie</t>
  </si>
  <si>
    <t>Účet 511 - Opravy a udržování, revize</t>
  </si>
  <si>
    <t>poštovné</t>
  </si>
  <si>
    <t>telekomunikace a radiotelekomunikace</t>
  </si>
  <si>
    <t>software</t>
  </si>
  <si>
    <t>nájemné</t>
  </si>
  <si>
    <t>internet</t>
  </si>
  <si>
    <t>služby peněžních ústavů</t>
  </si>
  <si>
    <t>FKSP 1% z platů, PN</t>
  </si>
  <si>
    <t>vzdělávání</t>
  </si>
  <si>
    <t>Ostatní náklady z činnosti</t>
  </si>
  <si>
    <t>pojistné</t>
  </si>
  <si>
    <t>ostatní náklady</t>
  </si>
  <si>
    <t>Příspěvek MMCH</t>
  </si>
  <si>
    <t>Ostatní dotace</t>
  </si>
  <si>
    <t>VÝSLEDEK HOSPODAŘENÍ</t>
  </si>
  <si>
    <t>Fondy</t>
  </si>
  <si>
    <t>Fond rezervní</t>
  </si>
  <si>
    <t>Fond investic</t>
  </si>
  <si>
    <t>Fonf odměn</t>
  </si>
  <si>
    <t>z VH</t>
  </si>
  <si>
    <t>z ostatních titulů - sponzorské dary</t>
  </si>
  <si>
    <t>z ostatních titulů - dotace, granty (EU i Národní fond)</t>
  </si>
  <si>
    <t>Celkem 2016</t>
  </si>
  <si>
    <t>Stav k 31.12.2015</t>
  </si>
  <si>
    <t>Finanční majetek</t>
  </si>
  <si>
    <t>Investice</t>
  </si>
  <si>
    <t>budovy, haly, stavby</t>
  </si>
  <si>
    <t>dopravní prostředky</t>
  </si>
  <si>
    <t>výpočetní technika</t>
  </si>
  <si>
    <t>ostatní HIM</t>
  </si>
  <si>
    <t>ostatním NHIM</t>
  </si>
  <si>
    <t>Počet zaměstnanců</t>
  </si>
  <si>
    <t>Počet žáků</t>
  </si>
  <si>
    <t>z toho hlavní činnost</t>
  </si>
  <si>
    <t>z toho doplňková činnost</t>
  </si>
  <si>
    <t>účet 512 - Cestovné</t>
  </si>
  <si>
    <t>účet 513 - Náklady na reprezentaci</t>
  </si>
  <si>
    <t>účet 518 - Ostatní služby</t>
  </si>
  <si>
    <t>Účet 662 - Úroky</t>
  </si>
  <si>
    <t>Účet 649 - Ostatní výnosy z činnosti</t>
  </si>
  <si>
    <t>Účet 648 - Čerpání fondů</t>
  </si>
  <si>
    <t>Účet 645, 646 - Výnosy z prodeje dlouhodobého nehmotného a nehmotného majetku</t>
  </si>
  <si>
    <t>Účet 644 - Výnosy z prodeje materiálu</t>
  </si>
  <si>
    <t>Účet 604 - Výnosy z prodaného zboží</t>
  </si>
  <si>
    <t>Účet 603 - Výnosy z pronájmů</t>
  </si>
  <si>
    <t>Účet 602 - Výnosy z prodeje služeb</t>
  </si>
  <si>
    <t>účet 521 - Mzdové náklady (bez DPP)</t>
  </si>
  <si>
    <t>zdravotní preventivní péče</t>
  </si>
  <si>
    <t>stavy prostředků na bankovních účtech</t>
  </si>
  <si>
    <t>pokladní hotovost</t>
  </si>
  <si>
    <t>ceniny</t>
  </si>
  <si>
    <t>rok 2020</t>
  </si>
  <si>
    <t>InvČ</t>
  </si>
  <si>
    <t>Účet 601 - Výnosy z prodeje vlastních výrobků</t>
  </si>
  <si>
    <t>xxx</t>
  </si>
  <si>
    <t>IČ:</t>
  </si>
  <si>
    <t xml:space="preserve">Zastoupená: </t>
  </si>
  <si>
    <t xml:space="preserve">ředitel </t>
  </si>
  <si>
    <t>Sídlo:</t>
  </si>
  <si>
    <t>Za správnost:</t>
  </si>
  <si>
    <t>ekonom</t>
  </si>
  <si>
    <t>Datum vyplnění:</t>
  </si>
  <si>
    <t>Schválil a předkládá:</t>
  </si>
  <si>
    <t>Odvod z odpisů do rozpočtu zřizovatele</t>
  </si>
  <si>
    <t>Meziroční změna v %</t>
  </si>
  <si>
    <t>2015/2016</t>
  </si>
  <si>
    <t>druh</t>
  </si>
  <si>
    <t>M</t>
  </si>
  <si>
    <t>N</t>
  </si>
  <si>
    <r>
      <rPr>
        <sz val="10"/>
        <rFont val="Calibri"/>
        <family val="2"/>
      </rPr>
      <t>věc movitá -</t>
    </r>
    <r>
      <rPr>
        <b/>
        <sz val="10"/>
        <rFont val="Calibri"/>
        <family val="2"/>
      </rPr>
      <t xml:space="preserve"> M</t>
    </r>
  </si>
  <si>
    <r>
      <rPr>
        <sz val="10"/>
        <rFont val="Calibri"/>
        <family val="2"/>
      </rPr>
      <t>nemovitost -</t>
    </r>
    <r>
      <rPr>
        <b/>
        <sz val="10"/>
        <rFont val="Calibri"/>
        <family val="2"/>
      </rPr>
      <t xml:space="preserve"> N</t>
    </r>
  </si>
  <si>
    <t>Odpis nemovitých věcí celkem</t>
  </si>
  <si>
    <t>Odpis věcí movitých celkem</t>
  </si>
  <si>
    <t>ODPIS CELKEM</t>
  </si>
  <si>
    <t>Rozpis jednotlivých odepisovaných položek</t>
  </si>
  <si>
    <t>školné</t>
  </si>
  <si>
    <t>ostatní</t>
  </si>
  <si>
    <t>voda</t>
  </si>
  <si>
    <t>likvidace odpadů</t>
  </si>
  <si>
    <t>jiné ostatní služby</t>
  </si>
  <si>
    <t>Dohody o provedení práce</t>
  </si>
  <si>
    <t>účet 524 - Zákonné sociální pojištění ZP+SP</t>
  </si>
  <si>
    <t>účet 525 - Jiné sociální pojištění</t>
  </si>
  <si>
    <t>účet 527 - Zákonné sociální náklady</t>
  </si>
  <si>
    <t>účet 528 - Jiné sociální náklady</t>
  </si>
  <si>
    <t>účet 531, 532, 538  - Jiné daně a poplatky</t>
  </si>
  <si>
    <t>účet 541, 542 - Jiné pokuty a penále</t>
  </si>
  <si>
    <t>účet 544 - Prodaný materiál</t>
  </si>
  <si>
    <t>účet 551 - Odpisy DM</t>
  </si>
  <si>
    <t>účet 558 - Náklady z DDM</t>
  </si>
  <si>
    <t>Investiční příspěvek zřizovatel (informativní údaj, nevstupuje do součtů)</t>
  </si>
  <si>
    <t>Odpisový plán na rok 2017</t>
  </si>
  <si>
    <t>N1 - nem. ost.</t>
  </si>
  <si>
    <t>Výpočet odpisů pro rok 2017</t>
  </si>
  <si>
    <t>Rok 2017 celkem</t>
  </si>
  <si>
    <t>rok 2021</t>
  </si>
  <si>
    <t>Požadavek na stanovení příspěvku z rozpočtu města pro rok 2017</t>
  </si>
  <si>
    <t>Dotace, granty zřizovatel</t>
  </si>
  <si>
    <t>Plán 2017</t>
  </si>
  <si>
    <t>2016/2017</t>
  </si>
  <si>
    <t>Rozpočet 2016</t>
  </si>
  <si>
    <t>Skutečnost 2015</t>
  </si>
  <si>
    <t>Odhad k 31.12.2016</t>
  </si>
  <si>
    <t>Příděl v roce 2017</t>
  </si>
  <si>
    <t>Čerpání 2017</t>
  </si>
  <si>
    <t>Zůstatek 31.12.2017</t>
  </si>
  <si>
    <t>Odhad 2016</t>
  </si>
  <si>
    <t>Základní škola a Mateřská škola, Chomutov, 17. listopadu 4728, příspěvková organizace</t>
  </si>
  <si>
    <t>Chomutov, 17. listopadu 4728, 430 04 Chomutov</t>
  </si>
  <si>
    <t>Jindřiška Beránková</t>
  </si>
  <si>
    <t>Mgr. Hana Horská</t>
  </si>
  <si>
    <t>1/59</t>
  </si>
  <si>
    <t>Vodní lůžko s příslušenstvím</t>
  </si>
  <si>
    <t>lineární</t>
  </si>
  <si>
    <t>El. Pánev BR 80/90 ET /N</t>
  </si>
  <si>
    <t>1/69</t>
  </si>
  <si>
    <t>Mycí stroj FAGOR Fi 100</t>
  </si>
  <si>
    <t>1/70</t>
  </si>
  <si>
    <t>Smart TABLE 442i</t>
  </si>
  <si>
    <t xml:space="preserve">lineární </t>
  </si>
  <si>
    <t>0/1</t>
  </si>
  <si>
    <t>Budova školy</t>
  </si>
  <si>
    <t>76 let</t>
  </si>
  <si>
    <t>5 let</t>
  </si>
  <si>
    <t>Celkem 2017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</si>
</sst>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[Red]\-#,##0.00\ "/>
    <numFmt numFmtId="165" formatCode="0.00_ ;[Red]\-0.00\ "/>
    <numFmt numFmtId="166" formatCode="########"/>
  </numFmts>
  <fonts count="58">
    <font>
      <sz val="10"/>
      <name val="Arial"/>
      <family val="0"/>
    </font>
    <font>
      <sz val="11"/>
      <color indexed="8"/>
      <name val="Calibri"/>
      <family val="2"/>
    </font>
    <font>
      <sz val="10"/>
      <name val="Arial CE"/>
      <family val="0"/>
    </font>
    <font>
      <sz val="8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0"/>
      <color indexed="9"/>
      <name val="Calibri"/>
      <family val="2"/>
    </font>
    <font>
      <b/>
      <sz val="10"/>
      <color indexed="9"/>
      <name val="Calibri"/>
      <family val="2"/>
    </font>
    <font>
      <sz val="10"/>
      <color indexed="8"/>
      <name val="Calibri"/>
      <family val="2"/>
    </font>
    <font>
      <b/>
      <sz val="15"/>
      <color indexed="9"/>
      <name val="Calibri"/>
      <family val="2"/>
    </font>
    <font>
      <b/>
      <sz val="11"/>
      <name val="Calibri"/>
      <family val="2"/>
    </font>
    <font>
      <sz val="8"/>
      <color indexed="8"/>
      <name val="Calibri"/>
      <family val="2"/>
    </font>
    <font>
      <b/>
      <sz val="20"/>
      <name val="Calibri"/>
      <family val="2"/>
    </font>
    <font>
      <b/>
      <sz val="8"/>
      <name val="Calibri"/>
      <family val="2"/>
    </font>
    <font>
      <sz val="12"/>
      <color indexed="9"/>
      <name val="Calibri"/>
      <family val="2"/>
    </font>
    <font>
      <b/>
      <sz val="1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0"/>
      <name val="Calibri"/>
      <family val="2"/>
    </font>
    <font>
      <b/>
      <sz val="10"/>
      <color theme="0"/>
      <name val="Calibri"/>
      <family val="2"/>
    </font>
    <font>
      <sz val="10"/>
      <color theme="1"/>
      <name val="Calibri"/>
      <family val="2"/>
    </font>
    <font>
      <b/>
      <sz val="15"/>
      <color theme="0"/>
      <name val="Calibri"/>
      <family val="2"/>
    </font>
    <font>
      <sz val="8"/>
      <color theme="1"/>
      <name val="Calibri"/>
      <family val="2"/>
    </font>
    <font>
      <sz val="12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94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8D200"/>
        <bgColor indexed="64"/>
      </patternFill>
    </fill>
    <fill>
      <patternFill patternType="solid">
        <fgColor rgb="FF5186AA"/>
        <bgColor indexed="64"/>
      </patternFill>
    </fill>
    <fill>
      <patternFill patternType="solid">
        <fgColor rgb="FFB6D5E9"/>
        <bgColor indexed="64"/>
      </patternFill>
    </fill>
    <fill>
      <patternFill patternType="solid">
        <fgColor rgb="FF707070"/>
        <bgColor indexed="64"/>
      </patternFill>
    </fill>
    <fill>
      <patternFill patternType="solid">
        <fgColor rgb="FF6F6F6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49998000264167786"/>
        <bgColor indexed="64"/>
      </patternFill>
    </fill>
  </fills>
  <borders count="9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double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double"/>
      <top style="medium"/>
      <bottom style="medium"/>
    </border>
    <border>
      <left style="thin"/>
      <right/>
      <top style="medium"/>
      <bottom style="medium"/>
    </border>
    <border>
      <left style="double"/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double"/>
      <right style="medium"/>
      <top style="medium"/>
      <bottom/>
    </border>
    <border>
      <left style="medium"/>
      <right/>
      <top style="thin"/>
      <bottom style="medium"/>
    </border>
    <border>
      <left style="medium"/>
      <right/>
      <top style="medium"/>
      <bottom style="thin"/>
    </border>
    <border>
      <left style="medium"/>
      <right/>
      <top/>
      <bottom/>
    </border>
    <border>
      <left style="medium"/>
      <right style="medium"/>
      <top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double"/>
      <right style="medium"/>
      <top/>
      <bottom/>
    </border>
    <border>
      <left style="medium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medium"/>
      <top style="thin"/>
      <bottom style="thin"/>
    </border>
    <border>
      <left style="double"/>
      <right style="medium"/>
      <top/>
      <bottom style="thin"/>
    </border>
    <border>
      <left style="double"/>
      <right style="medium"/>
      <top style="thin"/>
      <bottom style="double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medium"/>
      <top style="medium"/>
      <bottom style="thin"/>
    </border>
    <border>
      <left style="double"/>
      <right style="medium"/>
      <top style="medium"/>
      <bottom style="thin"/>
    </border>
    <border>
      <left style="medium"/>
      <right/>
      <top/>
      <bottom style="thin"/>
    </border>
    <border>
      <left style="medium"/>
      <right/>
      <top style="thin"/>
      <bottom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/>
    </border>
    <border>
      <left/>
      <right/>
      <top style="medium"/>
      <bottom style="medium"/>
    </border>
    <border>
      <left style="double"/>
      <right style="medium"/>
      <top style="thin"/>
      <bottom style="medium"/>
    </border>
    <border>
      <left style="thin"/>
      <right style="double"/>
      <top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/>
      <right style="medium"/>
      <top style="medium"/>
      <bottom/>
    </border>
    <border>
      <left/>
      <right style="medium"/>
      <top style="medium"/>
      <bottom style="medium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 style="double"/>
      <right style="medium"/>
      <top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/>
      <right style="medium"/>
      <top style="thin"/>
      <bottom/>
    </border>
    <border>
      <left style="thin"/>
      <right style="double"/>
      <top style="medium"/>
      <bottom style="thin"/>
    </border>
    <border>
      <left style="thin"/>
      <right style="double"/>
      <top style="thin"/>
      <bottom style="double"/>
    </border>
    <border>
      <left style="thin"/>
      <right style="double"/>
      <top style="thin"/>
      <bottom style="medium"/>
    </border>
    <border>
      <left/>
      <right/>
      <top style="medium"/>
      <bottom style="thin"/>
    </border>
    <border>
      <left/>
      <right/>
      <top style="thin"/>
      <bottom style="medium"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 style="double"/>
    </border>
    <border>
      <left style="thin"/>
      <right style="double"/>
      <top/>
      <bottom/>
    </border>
    <border>
      <left style="medium"/>
      <right style="medium"/>
      <top/>
      <bottom style="medium"/>
    </border>
    <border>
      <left style="medium"/>
      <right style="medium"/>
      <top style="thin"/>
      <bottom style="double"/>
    </border>
    <border>
      <left/>
      <right/>
      <top style="medium"/>
      <bottom/>
    </border>
    <border>
      <left/>
      <right style="thin"/>
      <top/>
      <bottom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0" borderId="0" applyNumberFormat="0" applyBorder="0" applyAlignment="0" applyProtection="0"/>
    <xf numFmtId="0" fontId="3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35" fillId="0" borderId="0">
      <alignment/>
      <protection/>
    </xf>
    <xf numFmtId="0" fontId="2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365">
    <xf numFmtId="0" fontId="0" fillId="0" borderId="0" xfId="0" applyAlignment="1">
      <alignment/>
    </xf>
    <xf numFmtId="0" fontId="4" fillId="0" borderId="10" xfId="47" applyFont="1" applyBorder="1" applyAlignment="1" applyProtection="1">
      <alignment horizontal="left" indent="4"/>
      <protection/>
    </xf>
    <xf numFmtId="0" fontId="4" fillId="0" borderId="10" xfId="47" applyFont="1" applyBorder="1" applyAlignment="1" applyProtection="1">
      <alignment horizontal="left" indent="1"/>
      <protection/>
    </xf>
    <xf numFmtId="0" fontId="4" fillId="0" borderId="0" xfId="47" applyFont="1">
      <alignment/>
      <protection/>
    </xf>
    <xf numFmtId="164" fontId="4" fillId="0" borderId="11" xfId="47" applyNumberFormat="1" applyFont="1" applyBorder="1" applyAlignment="1" applyProtection="1">
      <alignment horizontal="right" indent="1"/>
      <protection locked="0"/>
    </xf>
    <xf numFmtId="164" fontId="4" fillId="0" borderId="12" xfId="47" applyNumberFormat="1" applyFont="1" applyBorder="1" applyAlignment="1" applyProtection="1">
      <alignment horizontal="right" indent="1"/>
      <protection locked="0"/>
    </xf>
    <xf numFmtId="164" fontId="4" fillId="0" borderId="13" xfId="47" applyNumberFormat="1" applyFont="1" applyBorder="1" applyAlignment="1" applyProtection="1">
      <alignment horizontal="right" indent="1"/>
      <protection locked="0"/>
    </xf>
    <xf numFmtId="164" fontId="4" fillId="0" borderId="11" xfId="47" applyNumberFormat="1" applyFont="1" applyFill="1" applyBorder="1" applyAlignment="1" applyProtection="1">
      <alignment horizontal="right" indent="1"/>
      <protection locked="0"/>
    </xf>
    <xf numFmtId="164" fontId="4" fillId="0" borderId="12" xfId="47" applyNumberFormat="1" applyFont="1" applyFill="1" applyBorder="1" applyAlignment="1" applyProtection="1">
      <alignment horizontal="right" indent="1"/>
      <protection locked="0"/>
    </xf>
    <xf numFmtId="164" fontId="4" fillId="0" borderId="14" xfId="47" applyNumberFormat="1" applyFont="1" applyFill="1" applyBorder="1" applyAlignment="1" applyProtection="1">
      <alignment horizontal="right" indent="1"/>
      <protection locked="0"/>
    </xf>
    <xf numFmtId="164" fontId="23" fillId="33" borderId="15" xfId="47" applyNumberFormat="1" applyFont="1" applyFill="1" applyBorder="1" applyAlignment="1" applyProtection="1">
      <alignment horizontal="right" indent="1"/>
      <protection/>
    </xf>
    <xf numFmtId="164" fontId="23" fillId="33" borderId="16" xfId="47" applyNumberFormat="1" applyFont="1" applyFill="1" applyBorder="1" applyAlignment="1" applyProtection="1">
      <alignment horizontal="right" indent="1"/>
      <protection/>
    </xf>
    <xf numFmtId="164" fontId="23" fillId="33" borderId="17" xfId="47" applyNumberFormat="1" applyFont="1" applyFill="1" applyBorder="1" applyAlignment="1" applyProtection="1">
      <alignment horizontal="right" indent="1"/>
      <protection/>
    </xf>
    <xf numFmtId="164" fontId="23" fillId="33" borderId="18" xfId="47" applyNumberFormat="1" applyFont="1" applyFill="1" applyBorder="1" applyAlignment="1" applyProtection="1">
      <alignment horizontal="right" indent="1"/>
      <protection/>
    </xf>
    <xf numFmtId="164" fontId="23" fillId="33" borderId="19" xfId="47" applyNumberFormat="1" applyFont="1" applyFill="1" applyBorder="1" applyAlignment="1" applyProtection="1">
      <alignment horizontal="right" indent="1"/>
      <protection/>
    </xf>
    <xf numFmtId="164" fontId="23" fillId="33" borderId="20" xfId="47" applyNumberFormat="1" applyFont="1" applyFill="1" applyBorder="1" applyAlignment="1" applyProtection="1">
      <alignment horizontal="right" indent="1"/>
      <protection/>
    </xf>
    <xf numFmtId="0" fontId="23" fillId="0" borderId="21" xfId="47" applyFont="1" applyBorder="1" applyAlignment="1" applyProtection="1">
      <alignment horizontal="left" vertical="center" indent="1"/>
      <protection/>
    </xf>
    <xf numFmtId="0" fontId="23" fillId="0" borderId="15" xfId="47" applyFont="1" applyBorder="1" applyAlignment="1" applyProtection="1">
      <alignment horizontal="center" vertical="center"/>
      <protection/>
    </xf>
    <xf numFmtId="0" fontId="24" fillId="0" borderId="0" xfId="47" applyFont="1">
      <alignment/>
      <protection/>
    </xf>
    <xf numFmtId="0" fontId="23" fillId="34" borderId="22" xfId="47" applyFont="1" applyFill="1" applyBorder="1" applyAlignment="1" applyProtection="1">
      <alignment horizontal="left" indent="1"/>
      <protection/>
    </xf>
    <xf numFmtId="0" fontId="23" fillId="34" borderId="23" xfId="47" applyFont="1" applyFill="1" applyBorder="1" applyAlignment="1" applyProtection="1">
      <alignment horizontal="center"/>
      <protection/>
    </xf>
    <xf numFmtId="0" fontId="23" fillId="34" borderId="24" xfId="47" applyFont="1" applyFill="1" applyBorder="1" applyAlignment="1" applyProtection="1">
      <alignment horizontal="center"/>
      <protection/>
    </xf>
    <xf numFmtId="0" fontId="23" fillId="34" borderId="25" xfId="47" applyFont="1" applyFill="1" applyBorder="1" applyAlignment="1" applyProtection="1">
      <alignment horizontal="center"/>
      <protection/>
    </xf>
    <xf numFmtId="0" fontId="23" fillId="34" borderId="26" xfId="47" applyFont="1" applyFill="1" applyBorder="1" applyAlignment="1" applyProtection="1">
      <alignment horizontal="center"/>
      <protection/>
    </xf>
    <xf numFmtId="0" fontId="23" fillId="34" borderId="27" xfId="47" applyFont="1" applyFill="1" applyBorder="1" applyAlignment="1" applyProtection="1">
      <alignment horizontal="center"/>
      <protection/>
    </xf>
    <xf numFmtId="0" fontId="23" fillId="33" borderId="21" xfId="47" applyFont="1" applyFill="1" applyBorder="1" applyAlignment="1" applyProtection="1">
      <alignment horizontal="left" indent="1"/>
      <protection/>
    </xf>
    <xf numFmtId="0" fontId="4" fillId="35" borderId="0" xfId="0" applyFont="1" applyFill="1" applyAlignment="1">
      <alignment/>
    </xf>
    <xf numFmtId="0" fontId="4" fillId="36" borderId="0" xfId="0" applyFont="1" applyFill="1" applyAlignment="1">
      <alignment/>
    </xf>
    <xf numFmtId="0" fontId="4" fillId="33" borderId="0" xfId="0" applyFont="1" applyFill="1" applyAlignment="1">
      <alignment/>
    </xf>
    <xf numFmtId="0" fontId="4" fillId="37" borderId="0" xfId="0" applyFont="1" applyFill="1" applyAlignment="1">
      <alignment/>
    </xf>
    <xf numFmtId="0" fontId="4" fillId="38" borderId="0" xfId="0" applyFont="1" applyFill="1" applyAlignment="1">
      <alignment/>
    </xf>
    <xf numFmtId="0" fontId="5" fillId="37" borderId="28" xfId="47" applyFont="1" applyFill="1" applyBorder="1" applyAlignment="1" applyProtection="1">
      <alignment horizontal="left" indent="1"/>
      <protection/>
    </xf>
    <xf numFmtId="0" fontId="23" fillId="33" borderId="22" xfId="47" applyFont="1" applyFill="1" applyBorder="1" applyAlignment="1" applyProtection="1">
      <alignment horizontal="left" indent="1"/>
      <protection/>
    </xf>
    <xf numFmtId="0" fontId="5" fillId="37" borderId="10" xfId="47" applyFont="1" applyFill="1" applyBorder="1" applyAlignment="1" applyProtection="1">
      <alignment horizontal="left" indent="1"/>
      <protection/>
    </xf>
    <xf numFmtId="0" fontId="4" fillId="0" borderId="10" xfId="47" applyFont="1" applyFill="1" applyBorder="1" applyAlignment="1" applyProtection="1">
      <alignment horizontal="left" indent="3"/>
      <protection/>
    </xf>
    <xf numFmtId="0" fontId="5" fillId="0" borderId="29" xfId="47" applyFont="1" applyFill="1" applyBorder="1" applyAlignment="1">
      <alignment horizontal="left" indent="3"/>
      <protection/>
    </xf>
    <xf numFmtId="0" fontId="4" fillId="0" borderId="0" xfId="47" applyFont="1" applyFill="1" applyBorder="1">
      <alignment/>
      <protection/>
    </xf>
    <xf numFmtId="0" fontId="5" fillId="0" borderId="28" xfId="47" applyFont="1" applyBorder="1" applyAlignment="1">
      <alignment horizontal="left" indent="3"/>
      <protection/>
    </xf>
    <xf numFmtId="0" fontId="4" fillId="0" borderId="0" xfId="47" applyFont="1" applyBorder="1">
      <alignment/>
      <protection/>
    </xf>
    <xf numFmtId="0" fontId="52" fillId="36" borderId="16" xfId="47" applyFont="1" applyFill="1" applyBorder="1" applyAlignment="1" applyProtection="1">
      <alignment horizontal="center" vertical="center" wrapText="1"/>
      <protection/>
    </xf>
    <xf numFmtId="0" fontId="53" fillId="36" borderId="17" xfId="47" applyFont="1" applyFill="1" applyBorder="1" applyAlignment="1" applyProtection="1">
      <alignment horizontal="center" vertical="center"/>
      <protection/>
    </xf>
    <xf numFmtId="0" fontId="53" fillId="36" borderId="19" xfId="47" applyFont="1" applyFill="1" applyBorder="1" applyAlignment="1" applyProtection="1">
      <alignment horizontal="center" vertical="center"/>
      <protection/>
    </xf>
    <xf numFmtId="164" fontId="4" fillId="0" borderId="0" xfId="47" applyNumberFormat="1" applyFont="1" applyBorder="1" applyAlignment="1" applyProtection="1">
      <alignment horizontal="right"/>
      <protection/>
    </xf>
    <xf numFmtId="0" fontId="23" fillId="35" borderId="30" xfId="47" applyFont="1" applyFill="1" applyBorder="1">
      <alignment/>
      <protection/>
    </xf>
    <xf numFmtId="164" fontId="23" fillId="35" borderId="31" xfId="47" applyNumberFormat="1" applyFont="1" applyFill="1" applyBorder="1" applyAlignment="1" applyProtection="1">
      <alignment horizontal="right" indent="1"/>
      <protection/>
    </xf>
    <xf numFmtId="164" fontId="23" fillId="35" borderId="32" xfId="47" applyNumberFormat="1" applyFont="1" applyFill="1" applyBorder="1" applyAlignment="1" applyProtection="1">
      <alignment horizontal="right" indent="1"/>
      <protection/>
    </xf>
    <xf numFmtId="164" fontId="23" fillId="35" borderId="33" xfId="47" applyNumberFormat="1" applyFont="1" applyFill="1" applyBorder="1" applyAlignment="1" applyProtection="1">
      <alignment horizontal="right" indent="1"/>
      <protection/>
    </xf>
    <xf numFmtId="164" fontId="23" fillId="35" borderId="34" xfId="47" applyNumberFormat="1" applyFont="1" applyFill="1" applyBorder="1" applyAlignment="1" applyProtection="1">
      <alignment horizontal="right" indent="1"/>
      <protection/>
    </xf>
    <xf numFmtId="164" fontId="23" fillId="35" borderId="35" xfId="47" applyNumberFormat="1" applyFont="1" applyFill="1" applyBorder="1" applyAlignment="1" applyProtection="1">
      <alignment horizontal="right" indent="1"/>
      <protection/>
    </xf>
    <xf numFmtId="0" fontId="4" fillId="0" borderId="36" xfId="47" applyFont="1" applyFill="1" applyBorder="1" applyAlignment="1">
      <alignment horizontal="left" indent="3"/>
      <protection/>
    </xf>
    <xf numFmtId="164" fontId="4" fillId="0" borderId="37" xfId="47" applyNumberFormat="1" applyFont="1" applyFill="1" applyBorder="1" applyAlignment="1" applyProtection="1">
      <alignment horizontal="right" indent="1"/>
      <protection locked="0"/>
    </xf>
    <xf numFmtId="164" fontId="4" fillId="0" borderId="38" xfId="47" applyNumberFormat="1" applyFont="1" applyFill="1" applyBorder="1" applyAlignment="1" applyProtection="1">
      <alignment horizontal="right" indent="1"/>
      <protection locked="0"/>
    </xf>
    <xf numFmtId="164" fontId="5" fillId="0" borderId="39" xfId="47" applyNumberFormat="1" applyFont="1" applyFill="1" applyBorder="1" applyAlignment="1" applyProtection="1">
      <alignment horizontal="right" indent="1"/>
      <protection/>
    </xf>
    <xf numFmtId="164" fontId="5" fillId="0" borderId="40" xfId="47" applyNumberFormat="1" applyFont="1" applyFill="1" applyBorder="1" applyAlignment="1" applyProtection="1">
      <alignment horizontal="right" indent="1"/>
      <protection/>
    </xf>
    <xf numFmtId="164" fontId="5" fillId="0" borderId="41" xfId="47" applyNumberFormat="1" applyFont="1" applyFill="1" applyBorder="1" applyAlignment="1" applyProtection="1">
      <alignment horizontal="right" indent="1"/>
      <protection/>
    </xf>
    <xf numFmtId="164" fontId="5" fillId="39" borderId="42" xfId="47" applyNumberFormat="1" applyFont="1" applyFill="1" applyBorder="1" applyAlignment="1" applyProtection="1">
      <alignment horizontal="right" indent="1"/>
      <protection/>
    </xf>
    <xf numFmtId="164" fontId="5" fillId="39" borderId="43" xfId="47" applyNumberFormat="1" applyFont="1" applyFill="1" applyBorder="1" applyAlignment="1" applyProtection="1">
      <alignment horizontal="right" indent="1"/>
      <protection/>
    </xf>
    <xf numFmtId="164" fontId="5" fillId="39" borderId="44" xfId="47" applyNumberFormat="1" applyFont="1" applyFill="1" applyBorder="1" applyAlignment="1" applyProtection="1">
      <alignment horizontal="right" indent="1"/>
      <protection/>
    </xf>
    <xf numFmtId="165" fontId="5" fillId="0" borderId="45" xfId="47" applyNumberFormat="1" applyFont="1" applyFill="1" applyBorder="1" applyAlignment="1" applyProtection="1">
      <alignment horizontal="right" indent="1"/>
      <protection locked="0"/>
    </xf>
    <xf numFmtId="165" fontId="5" fillId="0" borderId="46" xfId="47" applyNumberFormat="1" applyFont="1" applyFill="1" applyBorder="1" applyAlignment="1" applyProtection="1">
      <alignment horizontal="right" indent="1"/>
      <protection locked="0"/>
    </xf>
    <xf numFmtId="0" fontId="4" fillId="0" borderId="0" xfId="47" applyFont="1" applyBorder="1" applyProtection="1">
      <alignment/>
      <protection/>
    </xf>
    <xf numFmtId="0" fontId="53" fillId="36" borderId="22" xfId="47" applyFont="1" applyFill="1" applyBorder="1" applyAlignment="1" applyProtection="1">
      <alignment horizontal="left" indent="1"/>
      <protection/>
    </xf>
    <xf numFmtId="0" fontId="4" fillId="0" borderId="0" xfId="47" applyFont="1" applyProtection="1">
      <alignment/>
      <protection/>
    </xf>
    <xf numFmtId="0" fontId="4" fillId="0" borderId="47" xfId="47" applyFont="1" applyBorder="1" applyAlignment="1" applyProtection="1">
      <alignment horizontal="left" indent="1"/>
      <protection/>
    </xf>
    <xf numFmtId="0" fontId="4" fillId="0" borderId="48" xfId="47" applyFont="1" applyBorder="1" applyAlignment="1" applyProtection="1">
      <alignment horizontal="left" indent="1"/>
      <protection/>
    </xf>
    <xf numFmtId="0" fontId="4" fillId="0" borderId="28" xfId="47" applyFont="1" applyBorder="1" applyAlignment="1" applyProtection="1">
      <alignment horizontal="left" indent="1"/>
      <protection/>
    </xf>
    <xf numFmtId="164" fontId="4" fillId="0" borderId="0" xfId="47" applyNumberFormat="1" applyFont="1" applyBorder="1" applyAlignment="1" applyProtection="1">
      <alignment/>
      <protection/>
    </xf>
    <xf numFmtId="0" fontId="53" fillId="36" borderId="43" xfId="47" applyFont="1" applyFill="1" applyBorder="1" applyAlignment="1" applyProtection="1">
      <alignment horizontal="center"/>
      <protection/>
    </xf>
    <xf numFmtId="0" fontId="53" fillId="36" borderId="49" xfId="47" applyFont="1" applyFill="1" applyBorder="1" applyAlignment="1" applyProtection="1">
      <alignment horizontal="center"/>
      <protection/>
    </xf>
    <xf numFmtId="0" fontId="53" fillId="36" borderId="42" xfId="47" applyFont="1" applyFill="1" applyBorder="1" applyAlignment="1" applyProtection="1">
      <alignment horizontal="left" indent="1"/>
      <protection/>
    </xf>
    <xf numFmtId="0" fontId="4" fillId="0" borderId="11" xfId="47" applyFont="1" applyBorder="1" applyAlignment="1" applyProtection="1">
      <alignment horizontal="left" indent="3"/>
      <protection/>
    </xf>
    <xf numFmtId="0" fontId="4" fillId="0" borderId="50" xfId="47" applyFont="1" applyBorder="1" applyAlignment="1" applyProtection="1">
      <alignment horizontal="left" indent="3"/>
      <protection/>
    </xf>
    <xf numFmtId="0" fontId="53" fillId="36" borderId="21" xfId="47" applyFont="1" applyFill="1" applyBorder="1" applyAlignment="1" applyProtection="1">
      <alignment horizontal="left" indent="1"/>
      <protection/>
    </xf>
    <xf numFmtId="0" fontId="5" fillId="0" borderId="48" xfId="47" applyFont="1" applyBorder="1" applyAlignment="1" applyProtection="1">
      <alignment horizontal="left" indent="1"/>
      <protection/>
    </xf>
    <xf numFmtId="0" fontId="53" fillId="36" borderId="42" xfId="47" applyFont="1" applyFill="1" applyBorder="1" applyAlignment="1" applyProtection="1">
      <alignment horizontal="center"/>
      <protection/>
    </xf>
    <xf numFmtId="164" fontId="4" fillId="0" borderId="51" xfId="47" applyNumberFormat="1" applyFont="1" applyBorder="1" applyAlignment="1" applyProtection="1">
      <alignment horizontal="right" indent="1"/>
      <protection locked="0"/>
    </xf>
    <xf numFmtId="164" fontId="5" fillId="0" borderId="52" xfId="47" applyNumberFormat="1" applyFont="1" applyBorder="1" applyAlignment="1" applyProtection="1">
      <alignment horizontal="right" indent="1"/>
      <protection locked="0"/>
    </xf>
    <xf numFmtId="164" fontId="4" fillId="0" borderId="52" xfId="47" applyNumberFormat="1" applyFont="1" applyBorder="1" applyAlignment="1" applyProtection="1">
      <alignment horizontal="right" indent="1"/>
      <protection locked="0"/>
    </xf>
    <xf numFmtId="164" fontId="4" fillId="0" borderId="53" xfId="47" applyNumberFormat="1" applyFont="1" applyBorder="1" applyAlignment="1" applyProtection="1">
      <alignment horizontal="right" indent="1"/>
      <protection locked="0"/>
    </xf>
    <xf numFmtId="164" fontId="5" fillId="0" borderId="54" xfId="47" applyNumberFormat="1" applyFont="1" applyBorder="1" applyAlignment="1" applyProtection="1">
      <alignment horizontal="right" indent="1"/>
      <protection/>
    </xf>
    <xf numFmtId="164" fontId="5" fillId="0" borderId="12" xfId="47" applyNumberFormat="1" applyFont="1" applyBorder="1" applyAlignment="1" applyProtection="1">
      <alignment horizontal="right" indent="1"/>
      <protection locked="0"/>
    </xf>
    <xf numFmtId="164" fontId="4" fillId="0" borderId="55" xfId="47" applyNumberFormat="1" applyFont="1" applyBorder="1" applyAlignment="1" applyProtection="1">
      <alignment horizontal="right" indent="1"/>
      <protection locked="0"/>
    </xf>
    <xf numFmtId="164" fontId="5" fillId="0" borderId="56" xfId="47" applyNumberFormat="1" applyFont="1" applyBorder="1" applyAlignment="1" applyProtection="1">
      <alignment horizontal="right" indent="1"/>
      <protection locked="0"/>
    </xf>
    <xf numFmtId="164" fontId="4" fillId="0" borderId="56" xfId="47" applyNumberFormat="1" applyFont="1" applyBorder="1" applyAlignment="1" applyProtection="1">
      <alignment horizontal="right" indent="1"/>
      <protection locked="0"/>
    </xf>
    <xf numFmtId="164" fontId="4" fillId="0" borderId="57" xfId="47" applyNumberFormat="1" applyFont="1" applyBorder="1" applyAlignment="1" applyProtection="1">
      <alignment horizontal="right" indent="1"/>
      <protection locked="0"/>
    </xf>
    <xf numFmtId="164" fontId="4" fillId="0" borderId="50" xfId="47" applyNumberFormat="1" applyFont="1" applyBorder="1" applyAlignment="1" applyProtection="1">
      <alignment horizontal="right" indent="1"/>
      <protection locked="0"/>
    </xf>
    <xf numFmtId="164" fontId="5" fillId="0" borderId="58" xfId="47" applyNumberFormat="1" applyFont="1" applyBorder="1" applyAlignment="1" applyProtection="1">
      <alignment horizontal="right" indent="1"/>
      <protection locked="0"/>
    </xf>
    <xf numFmtId="164" fontId="4" fillId="0" borderId="58" xfId="47" applyNumberFormat="1" applyFont="1" applyBorder="1" applyAlignment="1" applyProtection="1">
      <alignment horizontal="right" indent="1"/>
      <protection locked="0"/>
    </xf>
    <xf numFmtId="164" fontId="4" fillId="0" borderId="59" xfId="47" applyNumberFormat="1" applyFont="1" applyBorder="1" applyAlignment="1" applyProtection="1">
      <alignment horizontal="right" indent="1"/>
      <protection locked="0"/>
    </xf>
    <xf numFmtId="164" fontId="5" fillId="0" borderId="60" xfId="47" applyNumberFormat="1" applyFont="1" applyBorder="1" applyAlignment="1" applyProtection="1">
      <alignment horizontal="right" indent="1"/>
      <protection/>
    </xf>
    <xf numFmtId="4" fontId="4" fillId="0" borderId="12" xfId="47" applyNumberFormat="1" applyFont="1" applyBorder="1" applyAlignment="1" applyProtection="1">
      <alignment horizontal="right" indent="1"/>
      <protection locked="0"/>
    </xf>
    <xf numFmtId="4" fontId="4" fillId="0" borderId="54" xfId="47" applyNumberFormat="1" applyFont="1" applyBorder="1" applyAlignment="1" applyProtection="1">
      <alignment horizontal="right" indent="1"/>
      <protection locked="0"/>
    </xf>
    <xf numFmtId="4" fontId="4" fillId="0" borderId="58" xfId="47" applyNumberFormat="1" applyFont="1" applyBorder="1" applyAlignment="1" applyProtection="1">
      <alignment horizontal="right" indent="1"/>
      <protection locked="0"/>
    </xf>
    <xf numFmtId="4" fontId="4" fillId="0" borderId="60" xfId="47" applyNumberFormat="1" applyFont="1" applyBorder="1" applyAlignment="1" applyProtection="1">
      <alignment horizontal="right" indent="1"/>
      <protection locked="0"/>
    </xf>
    <xf numFmtId="4" fontId="54" fillId="0" borderId="11" xfId="0" applyNumberFormat="1" applyFont="1" applyFill="1" applyBorder="1" applyAlignment="1" applyProtection="1">
      <alignment horizontal="right" vertical="center" indent="1"/>
      <protection locked="0"/>
    </xf>
    <xf numFmtId="4" fontId="4" fillId="0" borderId="12" xfId="47" applyNumberFormat="1" applyFont="1" applyFill="1" applyBorder="1" applyAlignment="1" applyProtection="1">
      <alignment horizontal="right" indent="1"/>
      <protection locked="0"/>
    </xf>
    <xf numFmtId="4" fontId="4" fillId="0" borderId="54" xfId="47" applyNumberFormat="1" applyFont="1" applyFill="1" applyBorder="1" applyAlignment="1" applyProtection="1">
      <alignment horizontal="right" indent="1"/>
      <protection locked="0"/>
    </xf>
    <xf numFmtId="4" fontId="54" fillId="0" borderId="50" xfId="0" applyNumberFormat="1" applyFont="1" applyFill="1" applyBorder="1" applyAlignment="1" applyProtection="1">
      <alignment horizontal="right" vertical="center" indent="1"/>
      <protection locked="0"/>
    </xf>
    <xf numFmtId="4" fontId="4" fillId="0" borderId="58" xfId="47" applyNumberFormat="1" applyFont="1" applyFill="1" applyBorder="1" applyAlignment="1" applyProtection="1">
      <alignment horizontal="right" indent="1"/>
      <protection locked="0"/>
    </xf>
    <xf numFmtId="4" fontId="4" fillId="0" borderId="60" xfId="47" applyNumberFormat="1" applyFont="1" applyFill="1" applyBorder="1" applyAlignment="1" applyProtection="1">
      <alignment horizontal="right" indent="1"/>
      <protection locked="0"/>
    </xf>
    <xf numFmtId="4" fontId="5" fillId="0" borderId="55" xfId="47" applyNumberFormat="1" applyFont="1" applyBorder="1" applyAlignment="1" applyProtection="1">
      <alignment horizontal="right" indent="1"/>
      <protection/>
    </xf>
    <xf numFmtId="4" fontId="5" fillId="0" borderId="56" xfId="47" applyNumberFormat="1" applyFont="1" applyBorder="1" applyAlignment="1" applyProtection="1">
      <alignment horizontal="right" indent="1"/>
      <protection/>
    </xf>
    <xf numFmtId="4" fontId="5" fillId="0" borderId="61" xfId="47" applyNumberFormat="1" applyFont="1" applyBorder="1" applyAlignment="1" applyProtection="1">
      <alignment horizontal="right" indent="1"/>
      <protection/>
    </xf>
    <xf numFmtId="0" fontId="55" fillId="36" borderId="62" xfId="47" applyFont="1" applyFill="1" applyBorder="1" applyAlignment="1" applyProtection="1">
      <alignment vertical="center"/>
      <protection/>
    </xf>
    <xf numFmtId="0" fontId="55" fillId="36" borderId="62" xfId="47" applyFont="1" applyFill="1" applyBorder="1" applyAlignment="1" applyProtection="1">
      <alignment horizontal="right" vertical="center"/>
      <protection/>
    </xf>
    <xf numFmtId="0" fontId="4" fillId="0" borderId="0" xfId="0" applyFont="1" applyAlignment="1">
      <alignment/>
    </xf>
    <xf numFmtId="4" fontId="5" fillId="37" borderId="15" xfId="0" applyNumberFormat="1" applyFont="1" applyFill="1" applyBorder="1" applyAlignment="1">
      <alignment/>
    </xf>
    <xf numFmtId="0" fontId="55" fillId="36" borderId="22" xfId="47" applyFont="1" applyFill="1" applyBorder="1" applyAlignment="1" applyProtection="1">
      <alignment horizontal="left" vertical="center" indent="1"/>
      <protection/>
    </xf>
    <xf numFmtId="164" fontId="5" fillId="40" borderId="45" xfId="47" applyNumberFormat="1" applyFont="1" applyFill="1" applyBorder="1" applyAlignment="1" applyProtection="1">
      <alignment horizontal="right" indent="1"/>
      <protection locked="0"/>
    </xf>
    <xf numFmtId="164" fontId="5" fillId="41" borderId="39" xfId="47" applyNumberFormat="1" applyFont="1" applyFill="1" applyBorder="1" applyAlignment="1" applyProtection="1">
      <alignment horizontal="right" indent="1"/>
      <protection/>
    </xf>
    <xf numFmtId="164" fontId="5" fillId="0" borderId="63" xfId="47" applyNumberFormat="1" applyFont="1" applyFill="1" applyBorder="1" applyAlignment="1" applyProtection="1">
      <alignment horizontal="right" indent="1"/>
      <protection/>
    </xf>
    <xf numFmtId="164" fontId="5" fillId="0" borderId="43" xfId="47" applyNumberFormat="1" applyFont="1" applyFill="1" applyBorder="1" applyAlignment="1" applyProtection="1">
      <alignment horizontal="right" indent="1"/>
      <protection locked="0"/>
    </xf>
    <xf numFmtId="164" fontId="5" fillId="0" borderId="44" xfId="47" applyNumberFormat="1" applyFont="1" applyFill="1" applyBorder="1" applyAlignment="1" applyProtection="1">
      <alignment horizontal="right" indent="1"/>
      <protection locked="0"/>
    </xf>
    <xf numFmtId="164" fontId="5" fillId="0" borderId="46" xfId="47" applyNumberFormat="1" applyFont="1" applyFill="1" applyBorder="1" applyAlignment="1" applyProtection="1">
      <alignment horizontal="right" indent="1"/>
      <protection/>
    </xf>
    <xf numFmtId="164" fontId="5" fillId="41" borderId="40" xfId="47" applyNumberFormat="1" applyFont="1" applyFill="1" applyBorder="1" applyAlignment="1" applyProtection="1">
      <alignment horizontal="right" indent="1"/>
      <protection/>
    </xf>
    <xf numFmtId="164" fontId="4" fillId="0" borderId="39" xfId="47" applyNumberFormat="1" applyFont="1" applyFill="1" applyBorder="1" applyAlignment="1" applyProtection="1">
      <alignment horizontal="right" indent="1"/>
      <protection/>
    </xf>
    <xf numFmtId="164" fontId="5" fillId="0" borderId="11" xfId="47" applyNumberFormat="1" applyFont="1" applyFill="1" applyBorder="1" applyAlignment="1" applyProtection="1">
      <alignment horizontal="right" indent="1"/>
      <protection locked="0"/>
    </xf>
    <xf numFmtId="164" fontId="5" fillId="0" borderId="12" xfId="47" applyNumberFormat="1" applyFont="1" applyFill="1" applyBorder="1" applyAlignment="1" applyProtection="1">
      <alignment horizontal="right" indent="1"/>
      <protection locked="0"/>
    </xf>
    <xf numFmtId="164" fontId="5" fillId="0" borderId="14" xfId="47" applyNumberFormat="1" applyFont="1" applyFill="1" applyBorder="1" applyAlignment="1" applyProtection="1">
      <alignment horizontal="right" indent="1"/>
      <protection locked="0"/>
    </xf>
    <xf numFmtId="0" fontId="5" fillId="0" borderId="0" xfId="47" applyFont="1">
      <alignment/>
      <protection/>
    </xf>
    <xf numFmtId="164" fontId="5" fillId="41" borderId="11" xfId="47" applyNumberFormat="1" applyFont="1" applyFill="1" applyBorder="1" applyAlignment="1" applyProtection="1">
      <alignment horizontal="right" indent="1"/>
      <protection/>
    </xf>
    <xf numFmtId="164" fontId="5" fillId="41" borderId="12" xfId="47" applyNumberFormat="1" applyFont="1" applyFill="1" applyBorder="1" applyAlignment="1" applyProtection="1">
      <alignment horizontal="right" indent="1"/>
      <protection/>
    </xf>
    <xf numFmtId="164" fontId="5" fillId="0" borderId="13" xfId="47" applyNumberFormat="1" applyFont="1" applyFill="1" applyBorder="1" applyAlignment="1" applyProtection="1">
      <alignment horizontal="right" indent="1"/>
      <protection locked="0"/>
    </xf>
    <xf numFmtId="0" fontId="5" fillId="0" borderId="0" xfId="47" applyFont="1" applyProtection="1">
      <alignment/>
      <protection locked="0"/>
    </xf>
    <xf numFmtId="164" fontId="5" fillId="41" borderId="13" xfId="47" applyNumberFormat="1" applyFont="1" applyFill="1" applyBorder="1" applyAlignment="1" applyProtection="1">
      <alignment horizontal="right" indent="1"/>
      <protection/>
    </xf>
    <xf numFmtId="164" fontId="5" fillId="41" borderId="52" xfId="47" applyNumberFormat="1" applyFont="1" applyFill="1" applyBorder="1" applyAlignment="1" applyProtection="1">
      <alignment horizontal="right" indent="1"/>
      <protection/>
    </xf>
    <xf numFmtId="164" fontId="5" fillId="41" borderId="64" xfId="47" applyNumberFormat="1" applyFont="1" applyFill="1" applyBorder="1" applyAlignment="1" applyProtection="1">
      <alignment horizontal="right" indent="1"/>
      <protection/>
    </xf>
    <xf numFmtId="164" fontId="5" fillId="41" borderId="51" xfId="47" applyNumberFormat="1" applyFont="1" applyFill="1" applyBorder="1" applyAlignment="1" applyProtection="1">
      <alignment horizontal="right" indent="1"/>
      <protection/>
    </xf>
    <xf numFmtId="164" fontId="5" fillId="0" borderId="50" xfId="47" applyNumberFormat="1" applyFont="1" applyFill="1" applyBorder="1" applyAlignment="1" applyProtection="1">
      <alignment horizontal="right" indent="1"/>
      <protection locked="0"/>
    </xf>
    <xf numFmtId="164" fontId="5" fillId="0" borderId="58" xfId="47" applyNumberFormat="1" applyFont="1" applyFill="1" applyBorder="1" applyAlignment="1" applyProtection="1">
      <alignment horizontal="right" indent="1"/>
      <protection locked="0"/>
    </xf>
    <xf numFmtId="164" fontId="5" fillId="0" borderId="59" xfId="47" applyNumberFormat="1" applyFont="1" applyFill="1" applyBorder="1" applyAlignment="1" applyProtection="1">
      <alignment horizontal="right" indent="1"/>
      <protection locked="0"/>
    </xf>
    <xf numFmtId="0" fontId="29" fillId="0" borderId="0" xfId="47" applyFont="1">
      <alignment/>
      <protection/>
    </xf>
    <xf numFmtId="0" fontId="5" fillId="0" borderId="0" xfId="47" applyFont="1" applyFill="1">
      <alignment/>
      <protection/>
    </xf>
    <xf numFmtId="164" fontId="5" fillId="40" borderId="65" xfId="47" applyNumberFormat="1" applyFont="1" applyFill="1" applyBorder="1" applyAlignment="1" applyProtection="1">
      <alignment horizontal="right" indent="1"/>
      <protection locked="0"/>
    </xf>
    <xf numFmtId="164" fontId="5" fillId="39" borderId="50" xfId="47" applyNumberFormat="1" applyFont="1" applyFill="1" applyBorder="1" applyAlignment="1" applyProtection="1">
      <alignment horizontal="right" indent="1"/>
      <protection/>
    </xf>
    <xf numFmtId="164" fontId="5" fillId="39" borderId="59" xfId="47" applyNumberFormat="1" applyFont="1" applyFill="1" applyBorder="1" applyAlignment="1" applyProtection="1">
      <alignment horizontal="right" indent="1"/>
      <protection/>
    </xf>
    <xf numFmtId="164" fontId="5" fillId="40" borderId="66" xfId="47" applyNumberFormat="1" applyFont="1" applyFill="1" applyBorder="1" applyAlignment="1" applyProtection="1">
      <alignment horizontal="right" indent="1"/>
      <protection locked="0"/>
    </xf>
    <xf numFmtId="164" fontId="5" fillId="0" borderId="51" xfId="47" applyNumberFormat="1" applyFont="1" applyFill="1" applyBorder="1" applyAlignment="1" applyProtection="1">
      <alignment horizontal="right" indent="1"/>
      <protection locked="0"/>
    </xf>
    <xf numFmtId="164" fontId="5" fillId="0" borderId="52" xfId="47" applyNumberFormat="1" applyFont="1" applyFill="1" applyBorder="1" applyAlignment="1" applyProtection="1">
      <alignment horizontal="right" indent="1"/>
      <protection locked="0"/>
    </xf>
    <xf numFmtId="164" fontId="5" fillId="0" borderId="53" xfId="47" applyNumberFormat="1" applyFont="1" applyFill="1" applyBorder="1" applyAlignment="1" applyProtection="1">
      <alignment horizontal="right" indent="1"/>
      <protection locked="0"/>
    </xf>
    <xf numFmtId="164" fontId="5" fillId="40" borderId="67" xfId="47" applyNumberFormat="1" applyFont="1" applyFill="1" applyBorder="1" applyAlignment="1" applyProtection="1">
      <alignment horizontal="right" indent="1"/>
      <protection locked="0"/>
    </xf>
    <xf numFmtId="0" fontId="5" fillId="37" borderId="29" xfId="47" applyFont="1" applyFill="1" applyBorder="1" applyAlignment="1" applyProtection="1">
      <alignment horizontal="left" indent="1"/>
      <protection/>
    </xf>
    <xf numFmtId="0" fontId="5" fillId="37" borderId="47" xfId="47" applyFont="1" applyFill="1" applyBorder="1" applyAlignment="1" applyProtection="1">
      <alignment horizontal="left" indent="1"/>
      <protection/>
    </xf>
    <xf numFmtId="0" fontId="5" fillId="37" borderId="47" xfId="0" applyFont="1" applyFill="1" applyBorder="1" applyAlignment="1">
      <alignment horizontal="left" indent="1"/>
    </xf>
    <xf numFmtId="0" fontId="5" fillId="37" borderId="10" xfId="0" applyFont="1" applyFill="1" applyBorder="1" applyAlignment="1">
      <alignment horizontal="left" indent="1"/>
    </xf>
    <xf numFmtId="0" fontId="5" fillId="37" borderId="10" xfId="0" applyFont="1" applyFill="1" applyBorder="1" applyAlignment="1">
      <alignment horizontal="left" indent="6"/>
    </xf>
    <xf numFmtId="164" fontId="4" fillId="0" borderId="39" xfId="47" applyNumberFormat="1" applyFont="1" applyBorder="1" applyAlignment="1" applyProtection="1">
      <alignment horizontal="right" indent="1"/>
      <protection/>
    </xf>
    <xf numFmtId="164" fontId="4" fillId="0" borderId="41" xfId="47" applyNumberFormat="1" applyFont="1" applyFill="1" applyBorder="1" applyAlignment="1" applyProtection="1">
      <alignment horizontal="right" indent="1"/>
      <protection/>
    </xf>
    <xf numFmtId="165" fontId="5" fillId="0" borderId="65" xfId="47" applyNumberFormat="1" applyFont="1" applyBorder="1" applyAlignment="1" applyProtection="1">
      <alignment horizontal="right" indent="1"/>
      <protection locked="0"/>
    </xf>
    <xf numFmtId="165" fontId="5" fillId="0" borderId="63" xfId="47" applyNumberFormat="1" applyFont="1" applyBorder="1" applyAlignment="1" applyProtection="1">
      <alignment horizontal="right" indent="1"/>
      <protection locked="0"/>
    </xf>
    <xf numFmtId="165" fontId="5" fillId="39" borderId="68" xfId="47" applyNumberFormat="1" applyFont="1" applyFill="1" applyBorder="1" applyAlignment="1" applyProtection="1">
      <alignment horizontal="right" indent="1"/>
      <protection locked="0"/>
    </xf>
    <xf numFmtId="165" fontId="5" fillId="39" borderId="43" xfId="47" applyNumberFormat="1" applyFont="1" applyFill="1" applyBorder="1" applyAlignment="1" applyProtection="1">
      <alignment horizontal="right" indent="1"/>
      <protection locked="0"/>
    </xf>
    <xf numFmtId="165" fontId="5" fillId="39" borderId="69" xfId="47" applyNumberFormat="1" applyFont="1" applyFill="1" applyBorder="1" applyAlignment="1" applyProtection="1">
      <alignment horizontal="right" indent="1"/>
      <protection locked="0"/>
    </xf>
    <xf numFmtId="165" fontId="5" fillId="39" borderId="58" xfId="47" applyNumberFormat="1" applyFont="1" applyFill="1" applyBorder="1" applyAlignment="1" applyProtection="1">
      <alignment horizontal="right" indent="1"/>
      <protection locked="0"/>
    </xf>
    <xf numFmtId="165" fontId="5" fillId="39" borderId="44" xfId="47" applyNumberFormat="1" applyFont="1" applyFill="1" applyBorder="1" applyAlignment="1" applyProtection="1">
      <alignment horizontal="right" indent="1"/>
      <protection locked="0"/>
    </xf>
    <xf numFmtId="165" fontId="5" fillId="39" borderId="59" xfId="47" applyNumberFormat="1" applyFont="1" applyFill="1" applyBorder="1" applyAlignment="1" applyProtection="1">
      <alignment horizontal="right" indent="1"/>
      <protection locked="0"/>
    </xf>
    <xf numFmtId="0" fontId="4" fillId="0" borderId="0" xfId="0" applyFont="1" applyFill="1" applyAlignment="1">
      <alignment horizontal="right" indent="4"/>
    </xf>
    <xf numFmtId="0" fontId="4" fillId="0" borderId="0" xfId="47" applyFont="1" applyFill="1" applyProtection="1">
      <alignment/>
      <protection/>
    </xf>
    <xf numFmtId="0" fontId="4" fillId="0" borderId="0" xfId="47" applyFont="1" applyFill="1" applyAlignment="1" applyProtection="1">
      <alignment horizontal="right" indent="4"/>
      <protection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4" fillId="19" borderId="0" xfId="0" applyFont="1" applyFill="1" applyAlignment="1">
      <alignment/>
    </xf>
    <xf numFmtId="0" fontId="23" fillId="19" borderId="0" xfId="0" applyFont="1" applyFill="1" applyAlignment="1">
      <alignment/>
    </xf>
    <xf numFmtId="0" fontId="24" fillId="19" borderId="0" xfId="0" applyFont="1" applyFill="1" applyAlignment="1">
      <alignment/>
    </xf>
    <xf numFmtId="10" fontId="4" fillId="0" borderId="0" xfId="47" applyNumberFormat="1" applyFont="1" applyProtection="1">
      <alignment/>
      <protection/>
    </xf>
    <xf numFmtId="10" fontId="23" fillId="0" borderId="23" xfId="47" applyNumberFormat="1" applyFont="1" applyBorder="1" applyAlignment="1" applyProtection="1">
      <alignment horizontal="center" vertical="center"/>
      <protection/>
    </xf>
    <xf numFmtId="10" fontId="4" fillId="0" borderId="0" xfId="47" applyNumberFormat="1" applyFont="1" applyBorder="1" applyProtection="1">
      <alignment/>
      <protection/>
    </xf>
    <xf numFmtId="49" fontId="23" fillId="34" borderId="70" xfId="47" applyNumberFormat="1" applyFont="1" applyFill="1" applyBorder="1" applyAlignment="1" applyProtection="1">
      <alignment horizontal="center"/>
      <protection/>
    </xf>
    <xf numFmtId="10" fontId="55" fillId="36" borderId="71" xfId="47" applyNumberFormat="1" applyFont="1" applyFill="1" applyBorder="1" applyAlignment="1" applyProtection="1">
      <alignment vertical="center"/>
      <protection/>
    </xf>
    <xf numFmtId="0" fontId="4" fillId="0" borderId="0" xfId="47" applyNumberFormat="1" applyFont="1" applyBorder="1" applyProtection="1">
      <alignment/>
      <protection/>
    </xf>
    <xf numFmtId="0" fontId="4" fillId="0" borderId="0" xfId="47" applyNumberFormat="1" applyFont="1" applyProtection="1">
      <alignment/>
      <protection/>
    </xf>
    <xf numFmtId="10" fontId="23" fillId="33" borderId="71" xfId="47" applyNumberFormat="1" applyFont="1" applyFill="1" applyBorder="1" applyAlignment="1" applyProtection="1">
      <alignment horizontal="right" indent="1"/>
      <protection/>
    </xf>
    <xf numFmtId="10" fontId="5" fillId="0" borderId="72" xfId="47" applyNumberFormat="1" applyFont="1" applyFill="1" applyBorder="1" applyAlignment="1" applyProtection="1">
      <alignment horizontal="right" indent="1"/>
      <protection/>
    </xf>
    <xf numFmtId="10" fontId="5" fillId="0" borderId="73" xfId="47" applyNumberFormat="1" applyFont="1" applyFill="1" applyBorder="1" applyAlignment="1" applyProtection="1">
      <alignment horizontal="right" indent="1"/>
      <protection/>
    </xf>
    <xf numFmtId="164" fontId="23" fillId="35" borderId="74" xfId="47" applyNumberFormat="1" applyFont="1" applyFill="1" applyBorder="1" applyAlignment="1" applyProtection="1">
      <alignment horizontal="right" indent="1"/>
      <protection/>
    </xf>
    <xf numFmtId="49" fontId="23" fillId="34" borderId="71" xfId="47" applyNumberFormat="1" applyFont="1" applyFill="1" applyBorder="1" applyAlignment="1" applyProtection="1">
      <alignment horizontal="center"/>
      <protection/>
    </xf>
    <xf numFmtId="10" fontId="5" fillId="39" borderId="75" xfId="47" applyNumberFormat="1" applyFont="1" applyFill="1" applyBorder="1" applyAlignment="1" applyProtection="1">
      <alignment horizontal="right" indent="1"/>
      <protection locked="0"/>
    </xf>
    <xf numFmtId="10" fontId="5" fillId="39" borderId="76" xfId="47" applyNumberFormat="1" applyFont="1" applyFill="1" applyBorder="1" applyAlignment="1" applyProtection="1">
      <alignment horizontal="right" indent="1"/>
      <protection locked="0"/>
    </xf>
    <xf numFmtId="10" fontId="5" fillId="0" borderId="77" xfId="47" applyNumberFormat="1" applyFont="1" applyFill="1" applyBorder="1" applyAlignment="1" applyProtection="1">
      <alignment horizontal="right" indent="1"/>
      <protection/>
    </xf>
    <xf numFmtId="164" fontId="5" fillId="0" borderId="67" xfId="47" applyNumberFormat="1" applyFont="1" applyFill="1" applyBorder="1" applyAlignment="1" applyProtection="1">
      <alignment horizontal="right" indent="1"/>
      <protection locked="0"/>
    </xf>
    <xf numFmtId="164" fontId="5" fillId="41" borderId="67" xfId="47" applyNumberFormat="1" applyFont="1" applyFill="1" applyBorder="1" applyAlignment="1" applyProtection="1">
      <alignment horizontal="right" indent="1"/>
      <protection locked="0"/>
    </xf>
    <xf numFmtId="164" fontId="5" fillId="0" borderId="65" xfId="47" applyNumberFormat="1" applyFont="1" applyFill="1" applyBorder="1" applyAlignment="1" applyProtection="1">
      <alignment horizontal="right" indent="1"/>
      <protection locked="0"/>
    </xf>
    <xf numFmtId="0" fontId="5" fillId="0" borderId="0" xfId="47" applyFont="1" applyProtection="1">
      <alignment/>
      <protection/>
    </xf>
    <xf numFmtId="0" fontId="5" fillId="37" borderId="10" xfId="0" applyFont="1" applyFill="1" applyBorder="1" applyAlignment="1" applyProtection="1">
      <alignment horizontal="left" indent="1"/>
      <protection/>
    </xf>
    <xf numFmtId="14" fontId="4" fillId="0" borderId="0" xfId="0" applyNumberFormat="1" applyFont="1" applyFill="1" applyAlignment="1">
      <alignment horizontal="left"/>
    </xf>
    <xf numFmtId="0" fontId="4" fillId="0" borderId="50" xfId="47" applyFont="1" applyBorder="1" applyProtection="1">
      <alignment/>
      <protection locked="0"/>
    </xf>
    <xf numFmtId="0" fontId="4" fillId="0" borderId="60" xfId="47" applyFont="1" applyBorder="1" applyProtection="1">
      <alignment/>
      <protection locked="0"/>
    </xf>
    <xf numFmtId="164" fontId="5" fillId="0" borderId="47" xfId="47" applyNumberFormat="1" applyFont="1" applyFill="1" applyBorder="1" applyAlignment="1" applyProtection="1">
      <alignment horizontal="right" indent="1"/>
      <protection locked="0"/>
    </xf>
    <xf numFmtId="164" fontId="5" fillId="0" borderId="10" xfId="47" applyNumberFormat="1" applyFont="1" applyFill="1" applyBorder="1" applyAlignment="1" applyProtection="1">
      <alignment horizontal="right" indent="1"/>
      <protection locked="0"/>
    </xf>
    <xf numFmtId="164" fontId="5" fillId="41" borderId="10" xfId="47" applyNumberFormat="1" applyFont="1" applyFill="1" applyBorder="1" applyAlignment="1" applyProtection="1">
      <alignment horizontal="right" indent="1"/>
      <protection/>
    </xf>
    <xf numFmtId="164" fontId="5" fillId="0" borderId="36" xfId="47" applyNumberFormat="1" applyFont="1" applyFill="1" applyBorder="1" applyAlignment="1" applyProtection="1">
      <alignment horizontal="right" indent="1"/>
      <protection locked="0"/>
    </xf>
    <xf numFmtId="164" fontId="5" fillId="41" borderId="42" xfId="47" applyNumberFormat="1" applyFont="1" applyFill="1" applyBorder="1" applyAlignment="1" applyProtection="1">
      <alignment horizontal="right" indent="1"/>
      <protection/>
    </xf>
    <xf numFmtId="164" fontId="5" fillId="41" borderId="43" xfId="47" applyNumberFormat="1" applyFont="1" applyFill="1" applyBorder="1" applyAlignment="1" applyProtection="1">
      <alignment horizontal="right" indent="1"/>
      <protection/>
    </xf>
    <xf numFmtId="164" fontId="5" fillId="41" borderId="78" xfId="47" applyNumberFormat="1" applyFont="1" applyFill="1" applyBorder="1" applyAlignment="1" applyProtection="1">
      <alignment horizontal="right" indent="1"/>
      <protection/>
    </xf>
    <xf numFmtId="164" fontId="4" fillId="0" borderId="14" xfId="47" applyNumberFormat="1" applyFont="1" applyBorder="1" applyAlignment="1" applyProtection="1">
      <alignment horizontal="right" indent="1"/>
      <protection locked="0"/>
    </xf>
    <xf numFmtId="164" fontId="5" fillId="41" borderId="14" xfId="47" applyNumberFormat="1" applyFont="1" applyFill="1" applyBorder="1" applyAlignment="1" applyProtection="1">
      <alignment horizontal="right" indent="1"/>
      <protection/>
    </xf>
    <xf numFmtId="164" fontId="4" fillId="0" borderId="79" xfId="47" applyNumberFormat="1" applyFont="1" applyFill="1" applyBorder="1" applyAlignment="1" applyProtection="1">
      <alignment horizontal="right" indent="1"/>
      <protection locked="0"/>
    </xf>
    <xf numFmtId="164" fontId="5" fillId="0" borderId="78" xfId="47" applyNumberFormat="1" applyFont="1" applyFill="1" applyBorder="1" applyAlignment="1" applyProtection="1">
      <alignment horizontal="right" indent="1"/>
      <protection locked="0"/>
    </xf>
    <xf numFmtId="164" fontId="5" fillId="0" borderId="80" xfId="47" applyNumberFormat="1" applyFont="1" applyFill="1" applyBorder="1" applyAlignment="1" applyProtection="1">
      <alignment horizontal="right" indent="1"/>
      <protection locked="0"/>
    </xf>
    <xf numFmtId="10" fontId="5" fillId="0" borderId="81" xfId="47" applyNumberFormat="1" applyFont="1" applyFill="1" applyBorder="1" applyAlignment="1" applyProtection="1">
      <alignment horizontal="right" indent="1"/>
      <protection/>
    </xf>
    <xf numFmtId="10" fontId="5" fillId="0" borderId="82" xfId="47" applyNumberFormat="1" applyFont="1" applyFill="1" applyBorder="1" applyAlignment="1" applyProtection="1">
      <alignment horizontal="right" indent="1"/>
      <protection/>
    </xf>
    <xf numFmtId="10" fontId="5" fillId="0" borderId="83" xfId="47" applyNumberFormat="1" applyFont="1" applyFill="1" applyBorder="1" applyAlignment="1" applyProtection="1">
      <alignment horizontal="right" indent="1"/>
      <protection/>
    </xf>
    <xf numFmtId="10" fontId="5" fillId="0" borderId="84" xfId="47" applyNumberFormat="1" applyFont="1" applyFill="1" applyBorder="1" applyAlignment="1" applyProtection="1">
      <alignment horizontal="right" indent="1"/>
      <protection/>
    </xf>
    <xf numFmtId="10" fontId="5" fillId="41" borderId="84" xfId="47" applyNumberFormat="1" applyFont="1" applyFill="1" applyBorder="1" applyAlignment="1" applyProtection="1">
      <alignment horizontal="right" indent="1"/>
      <protection/>
    </xf>
    <xf numFmtId="10" fontId="23" fillId="33" borderId="62" xfId="47" applyNumberFormat="1" applyFont="1" applyFill="1" applyBorder="1" applyAlignment="1" applyProtection="1">
      <alignment horizontal="right" indent="1"/>
      <protection/>
    </xf>
    <xf numFmtId="10" fontId="5" fillId="41" borderId="83" xfId="47" applyNumberFormat="1" applyFont="1" applyFill="1" applyBorder="1" applyAlignment="1" applyProtection="1">
      <alignment horizontal="right" indent="1"/>
      <protection/>
    </xf>
    <xf numFmtId="10" fontId="5" fillId="0" borderId="85" xfId="47" applyNumberFormat="1" applyFont="1" applyFill="1" applyBorder="1" applyAlignment="1" applyProtection="1">
      <alignment horizontal="right" indent="1"/>
      <protection/>
    </xf>
    <xf numFmtId="10" fontId="23" fillId="35" borderId="0" xfId="47" applyNumberFormat="1" applyFont="1" applyFill="1" applyBorder="1" applyAlignment="1" applyProtection="1">
      <alignment horizontal="right" indent="1"/>
      <protection/>
    </xf>
    <xf numFmtId="10" fontId="5" fillId="39" borderId="81" xfId="47" applyNumberFormat="1" applyFont="1" applyFill="1" applyBorder="1" applyAlignment="1" applyProtection="1">
      <alignment horizontal="right" indent="1"/>
      <protection locked="0"/>
    </xf>
    <xf numFmtId="10" fontId="5" fillId="39" borderId="82" xfId="47" applyNumberFormat="1" applyFont="1" applyFill="1" applyBorder="1" applyAlignment="1" applyProtection="1">
      <alignment horizontal="right" indent="1"/>
      <protection locked="0"/>
    </xf>
    <xf numFmtId="164" fontId="5" fillId="39" borderId="78" xfId="47" applyNumberFormat="1" applyFont="1" applyFill="1" applyBorder="1" applyAlignment="1" applyProtection="1">
      <alignment horizontal="right" indent="1"/>
      <protection/>
    </xf>
    <xf numFmtId="164" fontId="5" fillId="39" borderId="80" xfId="47" applyNumberFormat="1" applyFont="1" applyFill="1" applyBorder="1" applyAlignment="1" applyProtection="1">
      <alignment horizontal="right" indent="1"/>
      <protection/>
    </xf>
    <xf numFmtId="164" fontId="5" fillId="0" borderId="64" xfId="47" applyNumberFormat="1" applyFont="1" applyFill="1" applyBorder="1" applyAlignment="1" applyProtection="1">
      <alignment horizontal="right" indent="1"/>
      <protection locked="0"/>
    </xf>
    <xf numFmtId="164" fontId="23" fillId="35" borderId="86" xfId="47" applyNumberFormat="1" applyFont="1" applyFill="1" applyBorder="1" applyAlignment="1" applyProtection="1">
      <alignment horizontal="right" indent="1"/>
      <protection/>
    </xf>
    <xf numFmtId="165" fontId="5" fillId="39" borderId="42" xfId="47" applyNumberFormat="1" applyFont="1" applyFill="1" applyBorder="1" applyAlignment="1" applyProtection="1">
      <alignment horizontal="right" indent="1"/>
      <protection locked="0"/>
    </xf>
    <xf numFmtId="165" fontId="5" fillId="39" borderId="78" xfId="47" applyNumberFormat="1" applyFont="1" applyFill="1" applyBorder="1" applyAlignment="1" applyProtection="1">
      <alignment horizontal="right" indent="1"/>
      <protection locked="0"/>
    </xf>
    <xf numFmtId="165" fontId="5" fillId="39" borderId="50" xfId="47" applyNumberFormat="1" applyFont="1" applyFill="1" applyBorder="1" applyAlignment="1" applyProtection="1">
      <alignment horizontal="right" indent="1"/>
      <protection locked="0"/>
    </xf>
    <xf numFmtId="165" fontId="5" fillId="39" borderId="80" xfId="47" applyNumberFormat="1" applyFont="1" applyFill="1" applyBorder="1" applyAlignment="1" applyProtection="1">
      <alignment horizontal="right" indent="1"/>
      <protection locked="0"/>
    </xf>
    <xf numFmtId="164" fontId="4" fillId="0" borderId="67" xfId="47" applyNumberFormat="1" applyFont="1" applyFill="1" applyBorder="1" applyAlignment="1" applyProtection="1">
      <alignment horizontal="right" indent="1"/>
      <protection locked="0"/>
    </xf>
    <xf numFmtId="10" fontId="4" fillId="0" borderId="84" xfId="47" applyNumberFormat="1" applyFont="1" applyFill="1" applyBorder="1" applyAlignment="1" applyProtection="1">
      <alignment horizontal="right" indent="1"/>
      <protection/>
    </xf>
    <xf numFmtId="10" fontId="4" fillId="0" borderId="73" xfId="47" applyNumberFormat="1" applyFont="1" applyFill="1" applyBorder="1" applyAlignment="1" applyProtection="1">
      <alignment horizontal="right" indent="1"/>
      <protection/>
    </xf>
    <xf numFmtId="0" fontId="4" fillId="0" borderId="0" xfId="47" applyFont="1" applyFill="1" applyAlignment="1">
      <alignment horizontal="left" indent="3"/>
      <protection/>
    </xf>
    <xf numFmtId="0" fontId="4" fillId="0" borderId="10" xfId="47" applyFont="1" applyFill="1" applyBorder="1" applyAlignment="1" applyProtection="1">
      <alignment horizontal="left" indent="4"/>
      <protection/>
    </xf>
    <xf numFmtId="164" fontId="4" fillId="0" borderId="67" xfId="47" applyNumberFormat="1" applyFont="1" applyFill="1" applyBorder="1" applyAlignment="1" applyProtection="1">
      <alignment horizontal="left" indent="4"/>
      <protection locked="0"/>
    </xf>
    <xf numFmtId="164" fontId="4" fillId="0" borderId="11" xfId="47" applyNumberFormat="1" applyFont="1" applyFill="1" applyBorder="1" applyAlignment="1" applyProtection="1">
      <alignment horizontal="left" indent="4"/>
      <protection locked="0"/>
    </xf>
    <xf numFmtId="164" fontId="4" fillId="0" borderId="12" xfId="47" applyNumberFormat="1" applyFont="1" applyFill="1" applyBorder="1" applyAlignment="1" applyProtection="1">
      <alignment horizontal="left" indent="4"/>
      <protection locked="0"/>
    </xf>
    <xf numFmtId="164" fontId="4" fillId="0" borderId="13" xfId="47" applyNumberFormat="1" applyFont="1" applyFill="1" applyBorder="1" applyAlignment="1" applyProtection="1">
      <alignment horizontal="left" indent="4"/>
      <protection locked="0"/>
    </xf>
    <xf numFmtId="0" fontId="4" fillId="0" borderId="10" xfId="0" applyFont="1" applyBorder="1" applyAlignment="1">
      <alignment horizontal="left" indent="4"/>
    </xf>
    <xf numFmtId="164" fontId="5" fillId="41" borderId="47" xfId="47" applyNumberFormat="1" applyFont="1" applyFill="1" applyBorder="1" applyAlignment="1" applyProtection="1">
      <alignment horizontal="right" indent="1"/>
      <protection/>
    </xf>
    <xf numFmtId="4" fontId="4" fillId="37" borderId="0" xfId="0" applyNumberFormat="1" applyFont="1" applyFill="1" applyAlignment="1">
      <alignment/>
    </xf>
    <xf numFmtId="4" fontId="5" fillId="37" borderId="15" xfId="0" applyNumberFormat="1" applyFont="1" applyFill="1" applyBorder="1" applyAlignment="1">
      <alignment horizontal="center" vertical="center"/>
    </xf>
    <xf numFmtId="4" fontId="5" fillId="37" borderId="0" xfId="0" applyNumberFormat="1" applyFont="1" applyFill="1" applyAlignment="1">
      <alignment/>
    </xf>
    <xf numFmtId="4" fontId="5" fillId="37" borderId="0" xfId="0" applyNumberFormat="1" applyFont="1" applyFill="1" applyBorder="1" applyAlignment="1">
      <alignment horizontal="center" vertical="center" wrapText="1"/>
    </xf>
    <xf numFmtId="4" fontId="5" fillId="37" borderId="0" xfId="0" applyNumberFormat="1" applyFont="1" applyFill="1" applyBorder="1" applyAlignment="1">
      <alignment horizontal="center" vertical="center"/>
    </xf>
    <xf numFmtId="4" fontId="5" fillId="37" borderId="0" xfId="0" applyNumberFormat="1" applyFont="1" applyFill="1" applyBorder="1" applyAlignment="1">
      <alignment/>
    </xf>
    <xf numFmtId="4" fontId="0" fillId="37" borderId="0" xfId="0" applyNumberFormat="1" applyFill="1" applyBorder="1" applyAlignment="1" applyProtection="1">
      <alignment/>
      <protection locked="0"/>
    </xf>
    <xf numFmtId="0" fontId="4" fillId="37" borderId="0" xfId="0" applyFont="1" applyFill="1" applyAlignment="1">
      <alignment horizontal="center"/>
    </xf>
    <xf numFmtId="14" fontId="54" fillId="0" borderId="45" xfId="0" applyNumberFormat="1" applyFont="1" applyBorder="1" applyAlignment="1" applyProtection="1">
      <alignment/>
      <protection locked="0"/>
    </xf>
    <xf numFmtId="14" fontId="54" fillId="0" borderId="67" xfId="0" applyNumberFormat="1" applyFont="1" applyBorder="1" applyAlignment="1" applyProtection="1">
      <alignment/>
      <protection locked="0"/>
    </xf>
    <xf numFmtId="49" fontId="4" fillId="0" borderId="45" xfId="0" applyNumberFormat="1" applyFont="1" applyBorder="1" applyAlignment="1" applyProtection="1">
      <alignment horizontal="right"/>
      <protection locked="0"/>
    </xf>
    <xf numFmtId="0" fontId="4" fillId="0" borderId="45" xfId="0" applyFont="1" applyBorder="1" applyAlignment="1" applyProtection="1">
      <alignment/>
      <protection locked="0"/>
    </xf>
    <xf numFmtId="0" fontId="4" fillId="0" borderId="45" xfId="0" applyFont="1" applyBorder="1" applyAlignment="1" applyProtection="1">
      <alignment horizontal="center"/>
      <protection locked="0"/>
    </xf>
    <xf numFmtId="4" fontId="4" fillId="0" borderId="45" xfId="0" applyNumberFormat="1" applyFont="1" applyBorder="1" applyAlignment="1" applyProtection="1">
      <alignment/>
      <protection locked="0"/>
    </xf>
    <xf numFmtId="0" fontId="4" fillId="0" borderId="67" xfId="0" applyFont="1" applyBorder="1" applyAlignment="1" applyProtection="1">
      <alignment/>
      <protection locked="0"/>
    </xf>
    <xf numFmtId="4" fontId="4" fillId="0" borderId="67" xfId="0" applyNumberFormat="1" applyFont="1" applyBorder="1" applyAlignment="1" applyProtection="1">
      <alignment/>
      <protection locked="0"/>
    </xf>
    <xf numFmtId="4" fontId="4" fillId="0" borderId="67" xfId="0" applyNumberFormat="1" applyFont="1" applyBorder="1" applyAlignment="1" applyProtection="1">
      <alignment vertical="center" wrapText="1"/>
      <protection locked="0"/>
    </xf>
    <xf numFmtId="0" fontId="54" fillId="0" borderId="45" xfId="0" applyFont="1" applyBorder="1" applyAlignment="1" applyProtection="1">
      <alignment horizontal="center"/>
      <protection locked="0"/>
    </xf>
    <xf numFmtId="0" fontId="54" fillId="0" borderId="67" xfId="0" applyFont="1" applyBorder="1" applyAlignment="1" applyProtection="1">
      <alignment horizontal="center"/>
      <protection locked="0"/>
    </xf>
    <xf numFmtId="0" fontId="5" fillId="10" borderId="67" xfId="0" applyFont="1" applyFill="1" applyBorder="1" applyAlignment="1">
      <alignment horizontal="center" vertical="center" wrapText="1"/>
    </xf>
    <xf numFmtId="0" fontId="4" fillId="37" borderId="0" xfId="0" applyFont="1" applyFill="1" applyBorder="1" applyAlignment="1">
      <alignment horizontal="center"/>
    </xf>
    <xf numFmtId="0" fontId="5" fillId="37" borderId="0" xfId="0" applyFont="1" applyFill="1" applyBorder="1" applyAlignment="1">
      <alignment horizontal="center"/>
    </xf>
    <xf numFmtId="0" fontId="4" fillId="37" borderId="0" xfId="0" applyFont="1" applyFill="1" applyAlignment="1">
      <alignment horizontal="left" indent="4"/>
    </xf>
    <xf numFmtId="0" fontId="5" fillId="37" borderId="45" xfId="0" applyFont="1" applyFill="1" applyBorder="1" applyAlignment="1">
      <alignment horizontal="center" vertical="center" wrapText="1"/>
    </xf>
    <xf numFmtId="0" fontId="5" fillId="37" borderId="65" xfId="0" applyFont="1" applyFill="1" applyBorder="1" applyAlignment="1">
      <alignment horizontal="center" vertical="center" wrapText="1"/>
    </xf>
    <xf numFmtId="4" fontId="5" fillId="33" borderId="15" xfId="0" applyNumberFormat="1" applyFont="1" applyFill="1" applyBorder="1" applyAlignment="1">
      <alignment/>
    </xf>
    <xf numFmtId="4" fontId="5" fillId="39" borderId="15" xfId="0" applyNumberFormat="1" applyFont="1" applyFill="1" applyBorder="1" applyAlignment="1">
      <alignment horizontal="center"/>
    </xf>
    <xf numFmtId="4" fontId="5" fillId="39" borderId="15" xfId="0" applyNumberFormat="1" applyFont="1" applyFill="1" applyBorder="1" applyAlignment="1">
      <alignment/>
    </xf>
    <xf numFmtId="4" fontId="5" fillId="37" borderId="23" xfId="0" applyNumberFormat="1" applyFont="1" applyFill="1" applyBorder="1" applyAlignment="1">
      <alignment/>
    </xf>
    <xf numFmtId="4" fontId="5" fillId="37" borderId="23" xfId="0" applyNumberFormat="1" applyFont="1" applyFill="1" applyBorder="1" applyAlignment="1">
      <alignment horizontal="center"/>
    </xf>
    <xf numFmtId="4" fontId="5" fillId="37" borderId="23" xfId="0" applyNumberFormat="1" applyFont="1" applyFill="1" applyBorder="1" applyAlignment="1">
      <alignment/>
    </xf>
    <xf numFmtId="49" fontId="4" fillId="0" borderId="66" xfId="0" applyNumberFormat="1" applyFont="1" applyBorder="1" applyAlignment="1" applyProtection="1">
      <alignment horizontal="right"/>
      <protection locked="0"/>
    </xf>
    <xf numFmtId="0" fontId="54" fillId="0" borderId="66" xfId="0" applyFont="1" applyBorder="1" applyAlignment="1" applyProtection="1">
      <alignment horizontal="center"/>
      <protection locked="0"/>
    </xf>
    <xf numFmtId="14" fontId="54" fillId="0" borderId="66" xfId="0" applyNumberFormat="1" applyFont="1" applyBorder="1" applyAlignment="1" applyProtection="1">
      <alignment/>
      <protection locked="0"/>
    </xf>
    <xf numFmtId="0" fontId="4" fillId="0" borderId="66" xfId="0" applyFont="1" applyBorder="1" applyAlignment="1" applyProtection="1">
      <alignment/>
      <protection locked="0"/>
    </xf>
    <xf numFmtId="4" fontId="4" fillId="0" borderId="66" xfId="0" applyNumberFormat="1" applyFont="1" applyBorder="1" applyAlignment="1" applyProtection="1">
      <alignment/>
      <protection locked="0"/>
    </xf>
    <xf numFmtId="1" fontId="5" fillId="37" borderId="65" xfId="0" applyNumberFormat="1" applyFont="1" applyFill="1" applyBorder="1" applyAlignment="1">
      <alignment horizontal="center" vertical="center"/>
    </xf>
    <xf numFmtId="4" fontId="5" fillId="37" borderId="87" xfId="0" applyNumberFormat="1" applyFont="1" applyFill="1" applyBorder="1" applyAlignment="1">
      <alignment horizontal="center" vertical="center"/>
    </xf>
    <xf numFmtId="0" fontId="4" fillId="0" borderId="45" xfId="0" applyNumberFormat="1" applyFont="1" applyFill="1" applyBorder="1" applyAlignment="1" applyProtection="1">
      <alignment/>
      <protection locked="0"/>
    </xf>
    <xf numFmtId="0" fontId="56" fillId="0" borderId="45" xfId="0" applyFont="1" applyBorder="1" applyAlignment="1" applyProtection="1">
      <alignment/>
      <protection locked="0"/>
    </xf>
    <xf numFmtId="0" fontId="4" fillId="0" borderId="67" xfId="0" applyNumberFormat="1" applyFont="1" applyFill="1" applyBorder="1" applyAlignment="1" applyProtection="1">
      <alignment/>
      <protection locked="0"/>
    </xf>
    <xf numFmtId="0" fontId="56" fillId="0" borderId="67" xfId="0" applyFont="1" applyBorder="1" applyAlignment="1" applyProtection="1">
      <alignment/>
      <protection locked="0"/>
    </xf>
    <xf numFmtId="0" fontId="4" fillId="0" borderId="67" xfId="0" applyFont="1" applyBorder="1" applyAlignment="1" applyProtection="1">
      <alignment horizontal="center"/>
      <protection locked="0"/>
    </xf>
    <xf numFmtId="4" fontId="4" fillId="0" borderId="67" xfId="0" applyNumberFormat="1" applyFont="1" applyFill="1" applyBorder="1" applyAlignment="1" applyProtection="1">
      <alignment vertical="center" wrapText="1"/>
      <protection locked="0"/>
    </xf>
    <xf numFmtId="0" fontId="4" fillId="0" borderId="66" xfId="0" applyNumberFormat="1" applyFont="1" applyFill="1" applyBorder="1" applyAlignment="1" applyProtection="1">
      <alignment/>
      <protection locked="0"/>
    </xf>
    <xf numFmtId="0" fontId="56" fillId="0" borderId="66" xfId="0" applyFont="1" applyBorder="1" applyAlignment="1" applyProtection="1">
      <alignment/>
      <protection locked="0"/>
    </xf>
    <xf numFmtId="0" fontId="4" fillId="0" borderId="66" xfId="0" applyFont="1" applyBorder="1" applyAlignment="1" applyProtection="1">
      <alignment horizontal="center"/>
      <protection locked="0"/>
    </xf>
    <xf numFmtId="0" fontId="4" fillId="37" borderId="0" xfId="0" applyFont="1" applyFill="1" applyAlignment="1" applyProtection="1">
      <alignment/>
      <protection/>
    </xf>
    <xf numFmtId="4" fontId="4" fillId="37" borderId="0" xfId="0" applyNumberFormat="1" applyFont="1" applyFill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4" fontId="4" fillId="37" borderId="0" xfId="0" applyNumberFormat="1" applyFont="1" applyFill="1" applyAlignment="1" applyProtection="1">
      <alignment horizontal="left" indent="2"/>
      <protection/>
    </xf>
    <xf numFmtId="0" fontId="4" fillId="37" borderId="0" xfId="0" applyFont="1" applyFill="1" applyAlignment="1" applyProtection="1">
      <alignment horizontal="left" indent="2"/>
      <protection/>
    </xf>
    <xf numFmtId="4" fontId="31" fillId="37" borderId="0" xfId="0" applyNumberFormat="1" applyFont="1" applyFill="1" applyAlignment="1" applyProtection="1">
      <alignment horizontal="left" indent="2"/>
      <protection/>
    </xf>
    <xf numFmtId="0" fontId="4" fillId="37" borderId="0" xfId="0" applyFont="1" applyFill="1" applyAlignment="1" applyProtection="1">
      <alignment horizontal="center"/>
      <protection/>
    </xf>
    <xf numFmtId="0" fontId="5" fillId="37" borderId="12" xfId="0" applyFont="1" applyFill="1" applyBorder="1" applyAlignment="1" applyProtection="1">
      <alignment horizontal="center"/>
      <protection/>
    </xf>
    <xf numFmtId="4" fontId="5" fillId="37" borderId="12" xfId="0" applyNumberFormat="1" applyFont="1" applyFill="1" applyBorder="1" applyAlignment="1" applyProtection="1">
      <alignment/>
      <protection/>
    </xf>
    <xf numFmtId="0" fontId="4" fillId="37" borderId="0" xfId="0" applyFont="1" applyFill="1" applyAlignment="1" applyProtection="1">
      <alignment horizontal="left" indent="4"/>
      <protection/>
    </xf>
    <xf numFmtId="14" fontId="4" fillId="37" borderId="0" xfId="0" applyNumberFormat="1" applyFont="1" applyFill="1" applyAlignment="1" applyProtection="1">
      <alignment/>
      <protection/>
    </xf>
    <xf numFmtId="4" fontId="4" fillId="37" borderId="0" xfId="0" applyNumberFormat="1" applyFont="1" applyFill="1" applyAlignment="1" applyProtection="1">
      <alignment horizontal="left" indent="4"/>
      <protection/>
    </xf>
    <xf numFmtId="0" fontId="4" fillId="37" borderId="0" xfId="0" applyFont="1" applyFill="1" applyBorder="1" applyAlignment="1" applyProtection="1">
      <alignment horizontal="center"/>
      <protection/>
    </xf>
    <xf numFmtId="0" fontId="5" fillId="37" borderId="0" xfId="0" applyFont="1" applyFill="1" applyBorder="1" applyAlignment="1" applyProtection="1">
      <alignment horizontal="center"/>
      <protection/>
    </xf>
    <xf numFmtId="4" fontId="5" fillId="37" borderId="0" xfId="0" applyNumberFormat="1" applyFont="1" applyFill="1" applyBorder="1" applyAlignment="1" applyProtection="1">
      <alignment/>
      <protection/>
    </xf>
    <xf numFmtId="0" fontId="4" fillId="0" borderId="87" xfId="0" applyNumberFormat="1" applyFont="1" applyFill="1" applyBorder="1" applyAlignment="1" applyProtection="1">
      <alignment/>
      <protection locked="0"/>
    </xf>
    <xf numFmtId="49" fontId="4" fillId="0" borderId="87" xfId="0" applyNumberFormat="1" applyFont="1" applyBorder="1" applyAlignment="1" applyProtection="1">
      <alignment horizontal="right"/>
      <protection locked="0"/>
    </xf>
    <xf numFmtId="0" fontId="56" fillId="0" borderId="87" xfId="0" applyFont="1" applyBorder="1" applyAlignment="1" applyProtection="1">
      <alignment/>
      <protection locked="0"/>
    </xf>
    <xf numFmtId="0" fontId="54" fillId="0" borderId="87" xfId="0" applyFont="1" applyBorder="1" applyAlignment="1" applyProtection="1">
      <alignment horizontal="center"/>
      <protection locked="0"/>
    </xf>
    <xf numFmtId="14" fontId="54" fillId="0" borderId="87" xfId="0" applyNumberFormat="1" applyFont="1" applyBorder="1" applyAlignment="1" applyProtection="1">
      <alignment/>
      <protection locked="0"/>
    </xf>
    <xf numFmtId="4" fontId="4" fillId="0" borderId="87" xfId="0" applyNumberFormat="1" applyFont="1" applyBorder="1" applyAlignment="1" applyProtection="1">
      <alignment/>
      <protection locked="0"/>
    </xf>
    <xf numFmtId="0" fontId="4" fillId="0" borderId="87" xfId="0" applyFont="1" applyBorder="1" applyAlignment="1" applyProtection="1">
      <alignment/>
      <protection locked="0"/>
    </xf>
    <xf numFmtId="0" fontId="4" fillId="0" borderId="87" xfId="0" applyFont="1" applyBorder="1" applyAlignment="1" applyProtection="1">
      <alignment horizontal="center"/>
      <protection locked="0"/>
    </xf>
    <xf numFmtId="4" fontId="5" fillId="35" borderId="15" xfId="0" applyNumberFormat="1" applyFont="1" applyFill="1" applyBorder="1" applyAlignment="1">
      <alignment/>
    </xf>
    <xf numFmtId="164" fontId="5" fillId="0" borderId="11" xfId="47" applyNumberFormat="1" applyFont="1" applyFill="1" applyBorder="1" applyAlignment="1" applyProtection="1">
      <alignment horizontal="right" indent="1"/>
      <protection/>
    </xf>
    <xf numFmtId="164" fontId="5" fillId="0" borderId="12" xfId="47" applyNumberFormat="1" applyFont="1" applyFill="1" applyBorder="1" applyAlignment="1" applyProtection="1">
      <alignment horizontal="right" indent="1"/>
      <protection/>
    </xf>
    <xf numFmtId="164" fontId="5" fillId="0" borderId="13" xfId="47" applyNumberFormat="1" applyFont="1" applyFill="1" applyBorder="1" applyAlignment="1" applyProtection="1">
      <alignment horizontal="right" indent="1"/>
      <protection/>
    </xf>
    <xf numFmtId="164" fontId="5" fillId="0" borderId="14" xfId="47" applyNumberFormat="1" applyFont="1" applyFill="1" applyBorder="1" applyAlignment="1" applyProtection="1">
      <alignment horizontal="right" indent="1"/>
      <protection/>
    </xf>
    <xf numFmtId="0" fontId="35" fillId="0" borderId="10" xfId="0" applyFont="1" applyFill="1" applyBorder="1" applyAlignment="1" applyProtection="1">
      <alignment horizontal="left" vertical="center" indent="3"/>
      <protection/>
    </xf>
    <xf numFmtId="0" fontId="35" fillId="0" borderId="28" xfId="0" applyFont="1" applyFill="1" applyBorder="1" applyAlignment="1" applyProtection="1">
      <alignment horizontal="left" vertical="center" indent="3"/>
      <protection/>
    </xf>
    <xf numFmtId="0" fontId="5" fillId="42" borderId="28" xfId="47" applyFont="1" applyFill="1" applyBorder="1" applyAlignment="1" applyProtection="1">
      <alignment horizontal="left" indent="1"/>
      <protection/>
    </xf>
    <xf numFmtId="10" fontId="23" fillId="33" borderId="15" xfId="47" applyNumberFormat="1" applyFont="1" applyFill="1" applyBorder="1" applyAlignment="1" applyProtection="1">
      <alignment horizontal="right" indent="1"/>
      <protection/>
    </xf>
    <xf numFmtId="10" fontId="23" fillId="35" borderId="72" xfId="47" applyNumberFormat="1" applyFont="1" applyFill="1" applyBorder="1" applyAlignment="1" applyProtection="1">
      <alignment horizontal="right" indent="1"/>
      <protection/>
    </xf>
    <xf numFmtId="10" fontId="5" fillId="0" borderId="88" xfId="47" applyNumberFormat="1" applyFont="1" applyFill="1" applyBorder="1" applyAlignment="1" applyProtection="1">
      <alignment horizontal="right" indent="1"/>
      <protection/>
    </xf>
    <xf numFmtId="10" fontId="5" fillId="41" borderId="72" xfId="47" applyNumberFormat="1" applyFont="1" applyFill="1" applyBorder="1" applyAlignment="1" applyProtection="1">
      <alignment horizontal="right" indent="1"/>
      <protection/>
    </xf>
    <xf numFmtId="10" fontId="5" fillId="41" borderId="73" xfId="47" applyNumberFormat="1" applyFont="1" applyFill="1" applyBorder="1" applyAlignment="1" applyProtection="1">
      <alignment horizontal="right" indent="1"/>
      <protection/>
    </xf>
    <xf numFmtId="10" fontId="5" fillId="0" borderId="45" xfId="47" applyNumberFormat="1" applyFont="1" applyFill="1" applyBorder="1" applyAlignment="1" applyProtection="1">
      <alignment horizontal="right" indent="1"/>
      <protection/>
    </xf>
    <xf numFmtId="10" fontId="5" fillId="0" borderId="65" xfId="47" applyNumberFormat="1" applyFont="1" applyFill="1" applyBorder="1" applyAlignment="1" applyProtection="1">
      <alignment horizontal="right" indent="1"/>
      <protection/>
    </xf>
    <xf numFmtId="4" fontId="32" fillId="39" borderId="15" xfId="0" applyNumberFormat="1" applyFont="1" applyFill="1" applyBorder="1" applyAlignment="1">
      <alignment horizontal="center"/>
    </xf>
    <xf numFmtId="164" fontId="5" fillId="39" borderId="11" xfId="47" applyNumberFormat="1" applyFont="1" applyFill="1" applyBorder="1" applyAlignment="1" applyProtection="1">
      <alignment horizontal="right" indent="1"/>
      <protection/>
    </xf>
    <xf numFmtId="164" fontId="5" fillId="39" borderId="12" xfId="47" applyNumberFormat="1" applyFont="1" applyFill="1" applyBorder="1" applyAlignment="1" applyProtection="1">
      <alignment horizontal="right" indent="1"/>
      <protection/>
    </xf>
    <xf numFmtId="164" fontId="5" fillId="43" borderId="14" xfId="47" applyNumberFormat="1" applyFont="1" applyFill="1" applyBorder="1" applyAlignment="1" applyProtection="1">
      <alignment horizontal="right" indent="1"/>
      <protection locked="0"/>
    </xf>
    <xf numFmtId="10" fontId="5" fillId="0" borderId="75" xfId="47" applyNumberFormat="1" applyFont="1" applyFill="1" applyBorder="1" applyAlignment="1" applyProtection="1">
      <alignment horizontal="right" indent="1"/>
      <protection/>
    </xf>
    <xf numFmtId="164" fontId="5" fillId="43" borderId="39" xfId="47" applyNumberFormat="1" applyFont="1" applyFill="1" applyBorder="1" applyAlignment="1" applyProtection="1">
      <alignment horizontal="right" indent="1"/>
      <protection/>
    </xf>
    <xf numFmtId="164" fontId="5" fillId="39" borderId="58" xfId="47" applyNumberFormat="1" applyFont="1" applyFill="1" applyBorder="1" applyAlignment="1" applyProtection="1">
      <alignment horizontal="right" indent="1"/>
      <protection/>
    </xf>
    <xf numFmtId="10" fontId="5" fillId="0" borderId="76" xfId="47" applyNumberFormat="1" applyFont="1" applyFill="1" applyBorder="1" applyAlignment="1" applyProtection="1">
      <alignment horizontal="right" indent="1"/>
      <protection/>
    </xf>
    <xf numFmtId="9" fontId="4" fillId="0" borderId="45" xfId="0" applyNumberFormat="1" applyFont="1" applyBorder="1" applyAlignment="1" applyProtection="1">
      <alignment horizontal="center"/>
      <protection locked="0"/>
    </xf>
    <xf numFmtId="17" fontId="4" fillId="0" borderId="67" xfId="0" applyNumberFormat="1" applyFont="1" applyBorder="1" applyAlignment="1" applyProtection="1">
      <alignment/>
      <protection locked="0"/>
    </xf>
    <xf numFmtId="9" fontId="4" fillId="0" borderId="67" xfId="0" applyNumberFormat="1" applyFont="1" applyBorder="1" applyAlignment="1" applyProtection="1">
      <alignment horizontal="center"/>
      <protection locked="0"/>
    </xf>
    <xf numFmtId="9" fontId="4" fillId="0" borderId="66" xfId="0" applyNumberFormat="1" applyFont="1" applyBorder="1" applyAlignment="1" applyProtection="1">
      <alignment horizontal="center"/>
      <protection locked="0"/>
    </xf>
    <xf numFmtId="10" fontId="4" fillId="0" borderId="66" xfId="0" applyNumberFormat="1" applyFont="1" applyBorder="1" applyAlignment="1" applyProtection="1">
      <alignment horizontal="center"/>
      <protection locked="0"/>
    </xf>
    <xf numFmtId="4" fontId="4" fillId="0" borderId="12" xfId="0" applyNumberFormat="1" applyFont="1" applyFill="1" applyBorder="1" applyAlignment="1">
      <alignment/>
    </xf>
    <xf numFmtId="166" fontId="24" fillId="0" borderId="0" xfId="0" applyNumberFormat="1" applyFont="1" applyFill="1" applyAlignment="1" applyProtection="1">
      <alignment horizontal="left" indent="1"/>
      <protection locked="0"/>
    </xf>
    <xf numFmtId="0" fontId="24" fillId="0" borderId="0" xfId="0" applyFont="1" applyFill="1" applyAlignment="1" applyProtection="1">
      <alignment horizontal="center"/>
      <protection locked="0"/>
    </xf>
    <xf numFmtId="0" fontId="57" fillId="0" borderId="0" xfId="0" applyFont="1" applyFill="1" applyAlignment="1" applyProtection="1">
      <alignment horizontal="center"/>
      <protection locked="0"/>
    </xf>
    <xf numFmtId="0" fontId="34" fillId="19" borderId="0" xfId="0" applyFont="1" applyFill="1" applyAlignment="1">
      <alignment horizontal="center"/>
    </xf>
    <xf numFmtId="0" fontId="24" fillId="0" borderId="0" xfId="0" applyFont="1" applyFill="1" applyAlignment="1" applyProtection="1">
      <alignment horizontal="left" indent="1"/>
      <protection locked="0"/>
    </xf>
    <xf numFmtId="14" fontId="24" fillId="0" borderId="0" xfId="0" applyNumberFormat="1" applyFont="1" applyFill="1" applyAlignment="1" applyProtection="1">
      <alignment horizontal="center"/>
      <protection locked="0"/>
    </xf>
    <xf numFmtId="0" fontId="23" fillId="0" borderId="0" xfId="0" applyFont="1" applyFill="1" applyAlignment="1" applyProtection="1">
      <alignment horizontal="left" indent="1"/>
      <protection locked="0"/>
    </xf>
    <xf numFmtId="0" fontId="55" fillId="36" borderId="22" xfId="47" applyFont="1" applyFill="1" applyBorder="1" applyAlignment="1" applyProtection="1">
      <alignment horizontal="left" vertical="center" indent="1"/>
      <protection/>
    </xf>
    <xf numFmtId="0" fontId="55" fillId="36" borderId="62" xfId="47" applyFont="1" applyFill="1" applyBorder="1" applyAlignment="1" applyProtection="1">
      <alignment horizontal="left" vertical="center" indent="1"/>
      <protection/>
    </xf>
    <xf numFmtId="164" fontId="55" fillId="36" borderId="62" xfId="47" applyNumberFormat="1" applyFont="1" applyFill="1" applyBorder="1" applyAlignment="1" applyProtection="1">
      <alignment horizontal="left" vertical="center" indent="1"/>
      <protection/>
    </xf>
    <xf numFmtId="0" fontId="23" fillId="0" borderId="89" xfId="47" applyFont="1" applyBorder="1" applyAlignment="1" applyProtection="1">
      <alignment horizontal="center" vertical="center"/>
      <protection/>
    </xf>
    <xf numFmtId="0" fontId="23" fillId="0" borderId="62" xfId="47" applyFont="1" applyBorder="1" applyAlignment="1" applyProtection="1">
      <alignment horizontal="center" vertical="center"/>
      <protection/>
    </xf>
    <xf numFmtId="0" fontId="5" fillId="37" borderId="45" xfId="0" applyFont="1" applyFill="1" applyBorder="1" applyAlignment="1">
      <alignment horizontal="center" vertical="center" wrapText="1"/>
    </xf>
    <xf numFmtId="0" fontId="5" fillId="37" borderId="67" xfId="0" applyFont="1" applyFill="1" applyBorder="1" applyAlignment="1">
      <alignment horizontal="center" vertical="center" wrapText="1"/>
    </xf>
    <xf numFmtId="0" fontId="5" fillId="37" borderId="65" xfId="0" applyFont="1" applyFill="1" applyBorder="1" applyAlignment="1">
      <alignment horizontal="center" vertical="center" wrapText="1"/>
    </xf>
    <xf numFmtId="0" fontId="4" fillId="37" borderId="0" xfId="0" applyFont="1" applyFill="1" applyAlignment="1" applyProtection="1">
      <alignment horizontal="center"/>
      <protection/>
    </xf>
    <xf numFmtId="0" fontId="4" fillId="37" borderId="90" xfId="0" applyFont="1" applyFill="1" applyBorder="1" applyAlignment="1" applyProtection="1">
      <alignment horizontal="center"/>
      <protection/>
    </xf>
    <xf numFmtId="4" fontId="5" fillId="37" borderId="23" xfId="0" applyNumberFormat="1" applyFont="1" applyFill="1" applyBorder="1" applyAlignment="1">
      <alignment horizontal="center" vertical="center" wrapText="1"/>
    </xf>
    <xf numFmtId="4" fontId="5" fillId="37" borderId="87" xfId="0" applyNumberFormat="1" applyFont="1" applyFill="1" applyBorder="1" applyAlignment="1">
      <alignment horizontal="center" vertical="center" wrapText="1"/>
    </xf>
    <xf numFmtId="1" fontId="31" fillId="37" borderId="0" xfId="0" applyNumberFormat="1" applyFont="1" applyFill="1" applyAlignment="1" applyProtection="1">
      <alignment horizontal="left" indent="2"/>
      <protection/>
    </xf>
    <xf numFmtId="4" fontId="5" fillId="37" borderId="45" xfId="0" applyNumberFormat="1" applyFont="1" applyFill="1" applyBorder="1" applyAlignment="1">
      <alignment horizontal="center" vertical="center" wrapText="1"/>
    </xf>
    <xf numFmtId="4" fontId="5" fillId="37" borderId="67" xfId="0" applyNumberFormat="1" applyFont="1" applyFill="1" applyBorder="1" applyAlignment="1">
      <alignment horizontal="center" vertical="center" wrapText="1"/>
    </xf>
    <xf numFmtId="4" fontId="5" fillId="37" borderId="65" xfId="0" applyNumberFormat="1" applyFont="1" applyFill="1" applyBorder="1" applyAlignment="1">
      <alignment horizontal="center" vertical="center" wrapText="1"/>
    </xf>
    <xf numFmtId="0" fontId="5" fillId="37" borderId="0" xfId="0" applyFont="1" applyFill="1" applyBorder="1" applyAlignment="1" applyProtection="1">
      <alignment horizontal="left" indent="7"/>
      <protection/>
    </xf>
    <xf numFmtId="0" fontId="5" fillId="37" borderId="90" xfId="0" applyFont="1" applyFill="1" applyBorder="1" applyAlignment="1" applyProtection="1">
      <alignment horizontal="left" indent="7"/>
      <protection/>
    </xf>
    <xf numFmtId="0" fontId="5" fillId="37" borderId="0" xfId="0" applyFont="1" applyFill="1" applyAlignment="1" applyProtection="1">
      <alignment horizontal="left" indent="7"/>
      <protection/>
    </xf>
    <xf numFmtId="4" fontId="5" fillId="37" borderId="15" xfId="0" applyNumberFormat="1" applyFont="1" applyFill="1" applyBorder="1" applyAlignment="1">
      <alignment horizontal="center"/>
    </xf>
    <xf numFmtId="4" fontId="5" fillId="37" borderId="31" xfId="0" applyNumberFormat="1" applyFont="1" applyFill="1" applyBorder="1" applyAlignment="1">
      <alignment horizontal="center" vertical="center" wrapText="1"/>
    </xf>
    <xf numFmtId="0" fontId="5" fillId="37" borderId="13" xfId="0" applyFont="1" applyFill="1" applyBorder="1" applyAlignment="1">
      <alignment horizontal="left" indent="7"/>
    </xf>
    <xf numFmtId="0" fontId="5" fillId="37" borderId="84" xfId="0" applyFont="1" applyFill="1" applyBorder="1" applyAlignment="1">
      <alignment horizontal="left" indent="7"/>
    </xf>
    <xf numFmtId="0" fontId="5" fillId="37" borderId="91" xfId="0" applyFont="1" applyFill="1" applyBorder="1" applyAlignment="1">
      <alignment horizontal="left" indent="7"/>
    </xf>
    <xf numFmtId="4" fontId="5" fillId="37" borderId="23" xfId="0" applyNumberFormat="1" applyFont="1" applyFill="1" applyBorder="1" applyAlignment="1">
      <alignment horizontal="center" vertical="center"/>
    </xf>
    <xf numFmtId="4" fontId="4" fillId="37" borderId="23" xfId="0" applyNumberFormat="1" applyFont="1" applyFill="1" applyBorder="1" applyAlignment="1">
      <alignment horizontal="center" vertical="center"/>
    </xf>
    <xf numFmtId="4" fontId="4" fillId="37" borderId="66" xfId="0" applyNumberFormat="1" applyFont="1" applyFill="1" applyBorder="1" applyAlignment="1">
      <alignment horizontal="center" vertical="center"/>
    </xf>
    <xf numFmtId="0" fontId="34" fillId="37" borderId="0" xfId="0" applyFont="1" applyFill="1" applyAlignment="1" applyProtection="1">
      <alignment horizontal="left" indent="2"/>
      <protection/>
    </xf>
    <xf numFmtId="0" fontId="24" fillId="37" borderId="0" xfId="0" applyFont="1" applyFill="1" applyAlignment="1" applyProtection="1">
      <alignment horizontal="left" indent="2"/>
      <protection/>
    </xf>
    <xf numFmtId="0" fontId="31" fillId="37" borderId="0" xfId="0" applyFont="1" applyFill="1" applyAlignment="1" applyProtection="1">
      <alignment horizontal="left" indent="2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_Tabulka školy, návrh rozpočtu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1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9" tint="0.599960029125213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9" tint="0.599960029125213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9" tint="0.5999600291252136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O28"/>
  <sheetViews>
    <sheetView zoomScalePageLayoutView="0" workbookViewId="0" topLeftCell="A1">
      <selection activeCell="L24" sqref="L24"/>
    </sheetView>
  </sheetViews>
  <sheetFormatPr defaultColWidth="0" defaultRowHeight="12.75" zeroHeight="1"/>
  <cols>
    <col min="1" max="1" width="4.00390625" style="105" customWidth="1"/>
    <col min="2" max="3" width="9.140625" style="105" customWidth="1"/>
    <col min="4" max="4" width="10.140625" style="105" bestFit="1" customWidth="1"/>
    <col min="5" max="15" width="9.140625" style="105" customWidth="1"/>
    <col min="16" max="16384" width="0" style="105" hidden="1" customWidth="1"/>
  </cols>
  <sheetData>
    <row r="1" spans="1:15" ht="13.5">
      <c r="A1" s="161"/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</row>
    <row r="2" spans="1:15" ht="13.5">
      <c r="A2" s="161"/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</row>
    <row r="3" spans="1:15" ht="13.5">
      <c r="A3" s="161"/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</row>
    <row r="4" spans="1:15" ht="13.5">
      <c r="A4" s="161"/>
      <c r="B4" s="161"/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</row>
    <row r="5" spans="1:15" ht="21">
      <c r="A5" s="161"/>
      <c r="B5" s="331" t="s">
        <v>145</v>
      </c>
      <c r="C5" s="331"/>
      <c r="D5" s="331"/>
      <c r="E5" s="331"/>
      <c r="F5" s="331"/>
      <c r="G5" s="331"/>
      <c r="H5" s="331"/>
      <c r="I5" s="331"/>
      <c r="J5" s="331"/>
      <c r="K5" s="331"/>
      <c r="L5" s="331"/>
      <c r="M5" s="331"/>
      <c r="N5" s="331"/>
      <c r="O5" s="331"/>
    </row>
    <row r="6" spans="1:15" ht="13.5">
      <c r="A6" s="161"/>
      <c r="B6" s="161"/>
      <c r="C6" s="161"/>
      <c r="D6" s="161"/>
      <c r="E6" s="161"/>
      <c r="F6" s="161"/>
      <c r="G6" s="161"/>
      <c r="H6" s="161"/>
      <c r="I6" s="161"/>
      <c r="J6" s="161"/>
      <c r="K6" s="161"/>
      <c r="L6" s="161"/>
      <c r="M6" s="161"/>
      <c r="N6" s="161"/>
      <c r="O6" s="161"/>
    </row>
    <row r="7" spans="1:15" ht="13.5">
      <c r="A7" s="161"/>
      <c r="B7" s="161"/>
      <c r="C7" s="161"/>
      <c r="D7" s="161"/>
      <c r="E7" s="161"/>
      <c r="F7" s="161"/>
      <c r="G7" s="161"/>
      <c r="H7" s="161"/>
      <c r="I7" s="161"/>
      <c r="J7" s="161"/>
      <c r="K7" s="161"/>
      <c r="L7" s="161"/>
      <c r="M7" s="161"/>
      <c r="N7" s="161"/>
      <c r="O7" s="161"/>
    </row>
    <row r="8" spans="1:15" ht="15">
      <c r="A8" s="161"/>
      <c r="B8" s="161" t="s">
        <v>3</v>
      </c>
      <c r="C8" s="161"/>
      <c r="D8" s="334" t="s">
        <v>156</v>
      </c>
      <c r="E8" s="334"/>
      <c r="F8" s="334"/>
      <c r="G8" s="334"/>
      <c r="H8" s="334"/>
      <c r="I8" s="334"/>
      <c r="J8" s="334"/>
      <c r="K8" s="334"/>
      <c r="L8" s="334"/>
      <c r="M8" s="334"/>
      <c r="N8" s="334"/>
      <c r="O8" s="162"/>
    </row>
    <row r="9" spans="1:15" ht="15">
      <c r="A9" s="161"/>
      <c r="B9" s="161"/>
      <c r="C9" s="161"/>
      <c r="D9" s="163"/>
      <c r="E9" s="163"/>
      <c r="F9" s="163"/>
      <c r="G9" s="163"/>
      <c r="H9" s="163"/>
      <c r="I9" s="163"/>
      <c r="J9" s="163"/>
      <c r="K9" s="163"/>
      <c r="L9" s="163"/>
      <c r="M9" s="163"/>
      <c r="N9" s="163"/>
      <c r="O9" s="161"/>
    </row>
    <row r="10" spans="1:15" ht="15">
      <c r="A10" s="161"/>
      <c r="B10" s="161" t="s">
        <v>107</v>
      </c>
      <c r="C10" s="161"/>
      <c r="D10" s="332" t="s">
        <v>157</v>
      </c>
      <c r="E10" s="332"/>
      <c r="F10" s="332"/>
      <c r="G10" s="332"/>
      <c r="H10" s="332"/>
      <c r="I10" s="332"/>
      <c r="J10" s="332"/>
      <c r="K10" s="332"/>
      <c r="L10" s="332"/>
      <c r="M10" s="332"/>
      <c r="N10" s="332"/>
      <c r="O10" s="161"/>
    </row>
    <row r="11" spans="1:15" ht="15">
      <c r="A11" s="161"/>
      <c r="B11" s="161"/>
      <c r="C11" s="161"/>
      <c r="D11" s="163"/>
      <c r="E11" s="163"/>
      <c r="F11" s="163"/>
      <c r="G11" s="163"/>
      <c r="H11" s="163"/>
      <c r="I11" s="163"/>
      <c r="J11" s="163"/>
      <c r="K11" s="163"/>
      <c r="L11" s="163"/>
      <c r="M11" s="163"/>
      <c r="N11" s="163"/>
      <c r="O11" s="161"/>
    </row>
    <row r="12" spans="1:15" ht="15">
      <c r="A12" s="161"/>
      <c r="B12" s="161" t="s">
        <v>104</v>
      </c>
      <c r="C12" s="161"/>
      <c r="D12" s="328">
        <v>46789791</v>
      </c>
      <c r="E12" s="328"/>
      <c r="F12" s="163"/>
      <c r="G12" s="163"/>
      <c r="H12" s="163"/>
      <c r="I12" s="163"/>
      <c r="J12" s="163"/>
      <c r="K12" s="163"/>
      <c r="L12" s="163"/>
      <c r="M12" s="163"/>
      <c r="N12" s="163"/>
      <c r="O12" s="161"/>
    </row>
    <row r="13" spans="1:15" ht="15">
      <c r="A13" s="161"/>
      <c r="B13" s="161"/>
      <c r="C13" s="161"/>
      <c r="D13" s="163"/>
      <c r="E13" s="163"/>
      <c r="F13" s="163"/>
      <c r="G13" s="163"/>
      <c r="H13" s="163"/>
      <c r="I13" s="163"/>
      <c r="J13" s="163"/>
      <c r="K13" s="163"/>
      <c r="L13" s="163"/>
      <c r="M13" s="163"/>
      <c r="N13" s="163"/>
      <c r="O13" s="161"/>
    </row>
    <row r="14" spans="1:15" ht="15">
      <c r="A14" s="161"/>
      <c r="B14" s="161"/>
      <c r="C14" s="161"/>
      <c r="D14" s="163"/>
      <c r="E14" s="163"/>
      <c r="F14" s="163"/>
      <c r="G14" s="163"/>
      <c r="H14" s="163"/>
      <c r="I14" s="163"/>
      <c r="J14" s="163"/>
      <c r="K14" s="163"/>
      <c r="L14" s="163"/>
      <c r="M14" s="163"/>
      <c r="N14" s="163"/>
      <c r="O14" s="161"/>
    </row>
    <row r="15" spans="1:15" ht="15">
      <c r="A15" s="161"/>
      <c r="B15" s="161" t="s">
        <v>110</v>
      </c>
      <c r="C15" s="161"/>
      <c r="D15" s="333">
        <v>42611</v>
      </c>
      <c r="E15" s="329"/>
      <c r="F15" s="163"/>
      <c r="G15" s="163"/>
      <c r="H15" s="163"/>
      <c r="I15" s="163"/>
      <c r="J15" s="163"/>
      <c r="K15" s="163"/>
      <c r="L15" s="163"/>
      <c r="M15" s="163"/>
      <c r="N15" s="163"/>
      <c r="O15" s="161"/>
    </row>
    <row r="16" spans="1:15" ht="15">
      <c r="A16" s="161"/>
      <c r="B16" s="161"/>
      <c r="C16" s="161"/>
      <c r="D16" s="163"/>
      <c r="E16" s="163"/>
      <c r="F16" s="163"/>
      <c r="G16" s="163"/>
      <c r="H16" s="163"/>
      <c r="I16" s="163"/>
      <c r="J16" s="163"/>
      <c r="K16" s="163"/>
      <c r="L16" s="163"/>
      <c r="M16" s="163"/>
      <c r="N16" s="163"/>
      <c r="O16" s="161"/>
    </row>
    <row r="17" spans="1:15" ht="15">
      <c r="A17" s="161"/>
      <c r="B17" s="161" t="s">
        <v>108</v>
      </c>
      <c r="C17" s="161"/>
      <c r="D17" s="329" t="s">
        <v>158</v>
      </c>
      <c r="E17" s="330"/>
      <c r="F17" s="330"/>
      <c r="G17" s="163"/>
      <c r="H17" s="163"/>
      <c r="I17" s="163"/>
      <c r="J17" s="163"/>
      <c r="K17" s="163"/>
      <c r="L17" s="163"/>
      <c r="M17" s="163"/>
      <c r="N17" s="163"/>
      <c r="O17" s="161"/>
    </row>
    <row r="18" spans="1:15" ht="15">
      <c r="A18" s="161"/>
      <c r="B18" s="161"/>
      <c r="C18" s="161"/>
      <c r="D18" s="163"/>
      <c r="E18" s="161" t="s">
        <v>109</v>
      </c>
      <c r="F18" s="163"/>
      <c r="G18" s="163"/>
      <c r="H18" s="163"/>
      <c r="I18" s="163"/>
      <c r="J18" s="163"/>
      <c r="K18" s="163"/>
      <c r="L18" s="163"/>
      <c r="M18" s="163"/>
      <c r="N18" s="163"/>
      <c r="O18" s="161"/>
    </row>
    <row r="19" spans="1:15" ht="15">
      <c r="A19" s="161"/>
      <c r="B19" s="161"/>
      <c r="C19" s="161"/>
      <c r="D19" s="163"/>
      <c r="E19" s="163"/>
      <c r="F19" s="163"/>
      <c r="G19" s="163"/>
      <c r="H19" s="163"/>
      <c r="I19" s="163"/>
      <c r="J19" s="163"/>
      <c r="K19" s="163"/>
      <c r="L19" s="163"/>
      <c r="M19" s="163"/>
      <c r="N19" s="163"/>
      <c r="O19" s="161"/>
    </row>
    <row r="20" spans="1:15" ht="15">
      <c r="A20" s="161"/>
      <c r="B20" s="161" t="s">
        <v>105</v>
      </c>
      <c r="C20" s="161"/>
      <c r="D20" s="329" t="s">
        <v>159</v>
      </c>
      <c r="E20" s="330"/>
      <c r="F20" s="330"/>
      <c r="G20" s="163"/>
      <c r="H20" s="163"/>
      <c r="I20" s="163"/>
      <c r="J20" s="163"/>
      <c r="K20" s="163"/>
      <c r="L20" s="163"/>
      <c r="M20" s="163"/>
      <c r="N20" s="163"/>
      <c r="O20" s="161"/>
    </row>
    <row r="21" spans="1:15" ht="13.5">
      <c r="A21" s="161"/>
      <c r="B21" s="161"/>
      <c r="C21" s="161"/>
      <c r="D21" s="161"/>
      <c r="E21" s="161" t="s">
        <v>106</v>
      </c>
      <c r="F21" s="161"/>
      <c r="G21" s="161"/>
      <c r="H21" s="161"/>
      <c r="I21" s="161"/>
      <c r="J21" s="161"/>
      <c r="K21" s="161"/>
      <c r="L21" s="161"/>
      <c r="M21" s="161"/>
      <c r="N21" s="161"/>
      <c r="O21" s="161"/>
    </row>
    <row r="22" spans="1:15" ht="13.5">
      <c r="A22" s="161"/>
      <c r="B22" s="161"/>
      <c r="C22" s="161"/>
      <c r="D22" s="161"/>
      <c r="E22" s="161"/>
      <c r="F22" s="161"/>
      <c r="G22" s="161"/>
      <c r="H22" s="161"/>
      <c r="I22" s="161"/>
      <c r="J22" s="161"/>
      <c r="K22" s="161"/>
      <c r="L22" s="161"/>
      <c r="M22" s="161"/>
      <c r="N22" s="161"/>
      <c r="O22" s="161"/>
    </row>
    <row r="23" spans="1:15" ht="13.5">
      <c r="A23" s="161"/>
      <c r="B23" s="161"/>
      <c r="C23" s="161"/>
      <c r="D23" s="161"/>
      <c r="E23" s="161"/>
      <c r="F23" s="161"/>
      <c r="G23" s="161"/>
      <c r="H23" s="161"/>
      <c r="I23" s="161"/>
      <c r="J23" s="161"/>
      <c r="K23" s="161"/>
      <c r="L23" s="161"/>
      <c r="M23" s="161"/>
      <c r="N23" s="161"/>
      <c r="O23" s="161"/>
    </row>
    <row r="24" spans="1:15" ht="13.5">
      <c r="A24" s="161"/>
      <c r="B24" s="161"/>
      <c r="C24" s="161"/>
      <c r="D24" s="161"/>
      <c r="E24" s="161"/>
      <c r="F24" s="161"/>
      <c r="G24" s="161"/>
      <c r="H24" s="161"/>
      <c r="I24" s="161"/>
      <c r="J24" s="161"/>
      <c r="K24" s="161"/>
      <c r="L24" s="161"/>
      <c r="M24" s="161"/>
      <c r="N24" s="161"/>
      <c r="O24" s="161"/>
    </row>
    <row r="25" spans="1:15" ht="13.5">
      <c r="A25" s="161"/>
      <c r="B25" s="161"/>
      <c r="C25" s="161"/>
      <c r="D25" s="161"/>
      <c r="E25" s="161"/>
      <c r="F25" s="161"/>
      <c r="G25" s="161"/>
      <c r="H25" s="161"/>
      <c r="I25" s="161"/>
      <c r="J25" s="161"/>
      <c r="K25" s="161"/>
      <c r="L25" s="161"/>
      <c r="M25" s="161"/>
      <c r="N25" s="161"/>
      <c r="O25" s="161"/>
    </row>
    <row r="26" spans="1:15" ht="13.5">
      <c r="A26" s="161"/>
      <c r="B26" s="161"/>
      <c r="C26" s="161"/>
      <c r="D26" s="161"/>
      <c r="E26" s="161"/>
      <c r="F26" s="161"/>
      <c r="G26" s="161"/>
      <c r="H26" s="161"/>
      <c r="I26" s="161"/>
      <c r="J26" s="161"/>
      <c r="K26" s="161"/>
      <c r="L26" s="161"/>
      <c r="M26" s="161"/>
      <c r="N26" s="161"/>
      <c r="O26" s="161"/>
    </row>
    <row r="27" spans="1:15" ht="13.5">
      <c r="A27" s="161"/>
      <c r="B27" s="161"/>
      <c r="C27" s="161"/>
      <c r="D27" s="161"/>
      <c r="E27" s="161"/>
      <c r="F27" s="161"/>
      <c r="G27" s="161"/>
      <c r="H27" s="161"/>
      <c r="I27" s="161"/>
      <c r="J27" s="161"/>
      <c r="K27" s="161"/>
      <c r="L27" s="161"/>
      <c r="M27" s="161"/>
      <c r="N27" s="161"/>
      <c r="O27" s="161"/>
    </row>
    <row r="28" spans="1:15" ht="13.5">
      <c r="A28" s="161"/>
      <c r="B28" s="161"/>
      <c r="C28" s="161"/>
      <c r="D28" s="161"/>
      <c r="E28" s="161"/>
      <c r="F28" s="161"/>
      <c r="G28" s="161"/>
      <c r="H28" s="161"/>
      <c r="I28" s="161"/>
      <c r="J28" s="161"/>
      <c r="K28" s="161"/>
      <c r="L28" s="161"/>
      <c r="M28" s="161"/>
      <c r="N28" s="161"/>
      <c r="O28" s="161"/>
    </row>
  </sheetData>
  <sheetProtection password="CA85" sheet="1"/>
  <mergeCells count="7">
    <mergeCell ref="D12:E12"/>
    <mergeCell ref="D20:F20"/>
    <mergeCell ref="B5:O5"/>
    <mergeCell ref="D10:N10"/>
    <mergeCell ref="D17:F17"/>
    <mergeCell ref="D15:E15"/>
    <mergeCell ref="D8:N8"/>
  </mergeCells>
  <printOptions/>
  <pageMargins left="0.7" right="0.7" top="0.787401575" bottom="0.787401575" header="0.3" footer="0.3"/>
  <pageSetup horizontalDpi="300" verticalDpi="3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4">
    <pageSetUpPr fitToPage="1"/>
  </sheetPr>
  <dimension ref="B1:P109"/>
  <sheetViews>
    <sheetView showGridLines="0" tabSelected="1" zoomScale="90" zoomScaleNormal="90" zoomScalePageLayoutView="0" workbookViewId="0" topLeftCell="C77">
      <selection activeCell="B2" sqref="B2:N110"/>
    </sheetView>
  </sheetViews>
  <sheetFormatPr defaultColWidth="0" defaultRowHeight="12.75" zeroHeight="1"/>
  <cols>
    <col min="1" max="1" width="1.1484375" style="62" customWidth="1"/>
    <col min="2" max="2" width="71.8515625" style="62" bestFit="1" customWidth="1"/>
    <col min="3" max="7" width="20.00390625" style="62" customWidth="1"/>
    <col min="8" max="8" width="21.8515625" style="170" bestFit="1" customWidth="1"/>
    <col min="9" max="12" width="20.00390625" style="62" customWidth="1"/>
    <col min="13" max="13" width="21.8515625" style="164" bestFit="1" customWidth="1"/>
    <col min="14" max="14" width="4.421875" style="62" customWidth="1"/>
    <col min="15" max="16384" width="10.28125" style="62" hidden="1" customWidth="1"/>
  </cols>
  <sheetData>
    <row r="1" ht="5.25" customHeight="1" thickBot="1">
      <c r="H1" s="164"/>
    </row>
    <row r="2" spans="2:13" s="3" customFormat="1" ht="29.25" customHeight="1" thickBot="1">
      <c r="B2" s="107" t="s">
        <v>5</v>
      </c>
      <c r="C2" s="335" t="str">
        <f>Identifikace!D8</f>
        <v>Základní škola a Mateřská škola, Chomutov, 17. listopadu 4728, příspěvková organizace</v>
      </c>
      <c r="D2" s="336"/>
      <c r="E2" s="336"/>
      <c r="F2" s="336"/>
      <c r="G2" s="336"/>
      <c r="H2" s="337"/>
      <c r="I2" s="336"/>
      <c r="J2" s="104" t="s">
        <v>104</v>
      </c>
      <c r="K2" s="103">
        <f>Identifikace!D12</f>
        <v>46789791</v>
      </c>
      <c r="L2" s="103"/>
      <c r="M2" s="168"/>
    </row>
    <row r="3" spans="2:13" s="18" customFormat="1" ht="27.75" customHeight="1" thickBot="1">
      <c r="B3" s="16"/>
      <c r="C3" s="17" t="s">
        <v>150</v>
      </c>
      <c r="D3" s="338" t="s">
        <v>149</v>
      </c>
      <c r="E3" s="338"/>
      <c r="F3" s="338"/>
      <c r="G3" s="338"/>
      <c r="H3" s="165" t="s">
        <v>113</v>
      </c>
      <c r="I3" s="339" t="s">
        <v>147</v>
      </c>
      <c r="J3" s="339"/>
      <c r="K3" s="339"/>
      <c r="L3" s="339"/>
      <c r="M3" s="165" t="s">
        <v>113</v>
      </c>
    </row>
    <row r="4" spans="2:13" s="18" customFormat="1" ht="15.75" thickBot="1">
      <c r="B4" s="19"/>
      <c r="C4" s="20" t="s">
        <v>8</v>
      </c>
      <c r="D4" s="21" t="s">
        <v>6</v>
      </c>
      <c r="E4" s="22" t="s">
        <v>62</v>
      </c>
      <c r="F4" s="23" t="s">
        <v>61</v>
      </c>
      <c r="G4" s="24" t="s">
        <v>71</v>
      </c>
      <c r="H4" s="167" t="s">
        <v>114</v>
      </c>
      <c r="I4" s="21" t="s">
        <v>6</v>
      </c>
      <c r="J4" s="22" t="s">
        <v>62</v>
      </c>
      <c r="K4" s="23" t="s">
        <v>61</v>
      </c>
      <c r="L4" s="24" t="s">
        <v>173</v>
      </c>
      <c r="M4" s="175" t="s">
        <v>148</v>
      </c>
    </row>
    <row r="5" spans="2:13" s="18" customFormat="1" ht="15.75" thickBot="1">
      <c r="B5" s="25" t="s">
        <v>1</v>
      </c>
      <c r="C5" s="10">
        <f>C6+C9+C10+C11+C12+C16+C17+C18+C19+C20+C21+C25+C28+C29+C7</f>
        <v>33869.39000000001</v>
      </c>
      <c r="D5" s="11">
        <f>D11+D12+D16+D17+D18+D19+D20+D21+D25+D28+D29</f>
        <v>1200</v>
      </c>
      <c r="E5" s="12">
        <f>E9+E11+E12+E16+E17+E18+E19+E20+E21+E25+E28+E29</f>
        <v>26500</v>
      </c>
      <c r="F5" s="14">
        <f>F6+F11+F12+F16+F17+F18+F19+F20+F21+F25+F28+F29+F7</f>
        <v>4242</v>
      </c>
      <c r="G5" s="15">
        <f>SUM(D5:F5)</f>
        <v>31942</v>
      </c>
      <c r="H5" s="171">
        <f>(G5-C5)/C5</f>
        <v>-0.05690654599920478</v>
      </c>
      <c r="I5" s="11">
        <f>I11+I12+I16+I17+I18+I19+I20+I21+I25+I28+I29</f>
        <v>1430</v>
      </c>
      <c r="J5" s="12">
        <f>J9+J11+J12+J16+J17+J18+J19+J20+J21+J25+J28+J29</f>
        <v>29700</v>
      </c>
      <c r="K5" s="14">
        <f>K6+K11+K12+K16+K17+K18+K19+K20+K21+K25+K28+K29</f>
        <v>4205</v>
      </c>
      <c r="L5" s="15">
        <f>SUM(I5:K5)</f>
        <v>35335</v>
      </c>
      <c r="M5" s="307">
        <f>(L5-G5)/G5</f>
        <v>0.10622378060234175</v>
      </c>
    </row>
    <row r="6" spans="2:13" s="132" customFormat="1" ht="13.5">
      <c r="B6" s="141" t="s">
        <v>26</v>
      </c>
      <c r="C6" s="108">
        <v>4179</v>
      </c>
      <c r="D6" s="55"/>
      <c r="E6" s="56"/>
      <c r="F6" s="112">
        <v>4242</v>
      </c>
      <c r="G6" s="113">
        <f>SUM(F6)</f>
        <v>4242</v>
      </c>
      <c r="H6" s="199">
        <f>(G6-C6)/C6</f>
        <v>0.01507537688442211</v>
      </c>
      <c r="I6" s="55"/>
      <c r="J6" s="56"/>
      <c r="K6" s="197">
        <v>4205</v>
      </c>
      <c r="L6" s="113">
        <f>SUM(K6)</f>
        <v>4205</v>
      </c>
      <c r="M6" s="318">
        <f aca="true" t="shared" si="0" ref="M6:M29">(L6-G6)/G6</f>
        <v>-0.008722300801508723</v>
      </c>
    </row>
    <row r="7" spans="2:13" s="132" customFormat="1" ht="13.5">
      <c r="B7" s="33" t="s">
        <v>146</v>
      </c>
      <c r="C7" s="140">
        <v>0</v>
      </c>
      <c r="D7" s="315"/>
      <c r="E7" s="316"/>
      <c r="F7" s="122"/>
      <c r="G7" s="52">
        <f>SUM(F7)</f>
        <v>0</v>
      </c>
      <c r="H7" s="202" t="e">
        <f>(G7-C7)/C7</f>
        <v>#DIV/0!</v>
      </c>
      <c r="I7" s="315"/>
      <c r="J7" s="316"/>
      <c r="K7" s="317"/>
      <c r="L7" s="319"/>
      <c r="M7" s="173" t="e">
        <f>(L7-G7)/G7</f>
        <v>#DIV/0!</v>
      </c>
    </row>
    <row r="8" spans="2:13" s="132" customFormat="1" ht="14.25" thickBot="1">
      <c r="B8" s="306" t="s">
        <v>139</v>
      </c>
      <c r="C8" s="133">
        <v>0</v>
      </c>
      <c r="D8" s="134"/>
      <c r="E8" s="320"/>
      <c r="F8" s="130"/>
      <c r="G8" s="110">
        <f>SUM(F8)</f>
        <v>0</v>
      </c>
      <c r="H8" s="200" t="e">
        <f aca="true" t="shared" si="1" ref="H8:H70">(G8-C8)/C8</f>
        <v>#DIV/0!</v>
      </c>
      <c r="I8" s="134"/>
      <c r="J8" s="320"/>
      <c r="K8" s="198">
        <v>0</v>
      </c>
      <c r="L8" s="110">
        <f>SUM(K8)</f>
        <v>0</v>
      </c>
      <c r="M8" s="321" t="e">
        <f t="shared" si="0"/>
        <v>#DIV/0!</v>
      </c>
    </row>
    <row r="9" spans="2:13" s="132" customFormat="1" ht="13.5">
      <c r="B9" s="142" t="s">
        <v>27</v>
      </c>
      <c r="C9" s="108">
        <v>28433.75</v>
      </c>
      <c r="D9" s="55"/>
      <c r="E9" s="111">
        <v>26500</v>
      </c>
      <c r="F9" s="57"/>
      <c r="G9" s="113">
        <f>SUM(E9)</f>
        <v>26500</v>
      </c>
      <c r="H9" s="199">
        <f t="shared" si="1"/>
        <v>-0.06800896821558887</v>
      </c>
      <c r="I9" s="55"/>
      <c r="J9" s="111">
        <v>29700</v>
      </c>
      <c r="K9" s="210"/>
      <c r="L9" s="113">
        <f>SUM(J9)</f>
        <v>29700</v>
      </c>
      <c r="M9" s="312">
        <f t="shared" si="0"/>
        <v>0.12075471698113208</v>
      </c>
    </row>
    <row r="10" spans="2:13" s="119" customFormat="1" ht="14.25" thickBot="1">
      <c r="B10" s="31" t="s">
        <v>28</v>
      </c>
      <c r="C10" s="133">
        <v>0</v>
      </c>
      <c r="D10" s="134"/>
      <c r="E10" s="129"/>
      <c r="F10" s="135"/>
      <c r="G10" s="110">
        <f>SUM(E10)</f>
        <v>0</v>
      </c>
      <c r="H10" s="200" t="e">
        <f t="shared" si="1"/>
        <v>#DIV/0!</v>
      </c>
      <c r="I10" s="134"/>
      <c r="J10" s="129"/>
      <c r="K10" s="211"/>
      <c r="L10" s="110">
        <f>SUM(J10)</f>
        <v>0</v>
      </c>
      <c r="M10" s="313" t="e">
        <f t="shared" si="0"/>
        <v>#DIV/0!</v>
      </c>
    </row>
    <row r="11" spans="2:13" s="119" customFormat="1" ht="13.5">
      <c r="B11" s="143" t="s">
        <v>102</v>
      </c>
      <c r="C11" s="136">
        <v>0</v>
      </c>
      <c r="D11" s="137">
        <v>0</v>
      </c>
      <c r="E11" s="138"/>
      <c r="F11" s="139"/>
      <c r="G11" s="53">
        <f aca="true" t="shared" si="2" ref="G11:G66">SUM(D11:F11)</f>
        <v>0</v>
      </c>
      <c r="H11" s="201" t="e">
        <f t="shared" si="1"/>
        <v>#DIV/0!</v>
      </c>
      <c r="I11" s="137"/>
      <c r="J11" s="138"/>
      <c r="K11" s="212">
        <v>0</v>
      </c>
      <c r="L11" s="53">
        <f aca="true" t="shared" si="3" ref="L11:L30">SUM(I11:K11)</f>
        <v>0</v>
      </c>
      <c r="M11" s="172" t="e">
        <f t="shared" si="0"/>
        <v>#DIV/0!</v>
      </c>
    </row>
    <row r="12" spans="2:13" s="119" customFormat="1" ht="13.5">
      <c r="B12" s="33" t="s">
        <v>94</v>
      </c>
      <c r="C12" s="180">
        <f>SUM(C13:C15)</f>
        <v>651.69</v>
      </c>
      <c r="D12" s="180">
        <f>SUM(D13:D15)</f>
        <v>550</v>
      </c>
      <c r="E12" s="180">
        <f>SUM(E13:E15)</f>
        <v>0</v>
      </c>
      <c r="F12" s="180">
        <f>SUM(F13:F15)</f>
        <v>0</v>
      </c>
      <c r="G12" s="109">
        <f t="shared" si="2"/>
        <v>550</v>
      </c>
      <c r="H12" s="203">
        <f t="shared" si="1"/>
        <v>-0.156040448679587</v>
      </c>
      <c r="I12" s="180">
        <f>SUM(I13:I15)</f>
        <v>600</v>
      </c>
      <c r="J12" s="180">
        <f>SUM(J13:J15)</f>
        <v>0</v>
      </c>
      <c r="K12" s="180">
        <f>SUM(K13:K15)</f>
        <v>0</v>
      </c>
      <c r="L12" s="109">
        <f>SUM(I12:K12)</f>
        <v>600</v>
      </c>
      <c r="M12" s="311">
        <f t="shared" si="0"/>
        <v>0.09090909090909091</v>
      </c>
    </row>
    <row r="13" spans="2:13" s="221" customFormat="1" ht="13.5">
      <c r="B13" s="222" t="s">
        <v>31</v>
      </c>
      <c r="C13" s="223">
        <v>651.69</v>
      </c>
      <c r="D13" s="224">
        <v>550</v>
      </c>
      <c r="E13" s="225"/>
      <c r="F13" s="226"/>
      <c r="G13" s="52">
        <f t="shared" si="2"/>
        <v>550</v>
      </c>
      <c r="H13" s="202">
        <f t="shared" si="1"/>
        <v>-0.156040448679587</v>
      </c>
      <c r="I13" s="224">
        <v>600</v>
      </c>
      <c r="J13" s="225"/>
      <c r="K13" s="226"/>
      <c r="L13" s="52">
        <f>SUM(I13:K13)</f>
        <v>600</v>
      </c>
      <c r="M13" s="173">
        <f t="shared" si="0"/>
        <v>0.09090909090909091</v>
      </c>
    </row>
    <row r="14" spans="2:13" s="221" customFormat="1" ht="13.5">
      <c r="B14" s="222" t="s">
        <v>124</v>
      </c>
      <c r="C14" s="223">
        <v>0</v>
      </c>
      <c r="D14" s="224">
        <v>0</v>
      </c>
      <c r="E14" s="225"/>
      <c r="F14" s="226"/>
      <c r="G14" s="52">
        <f t="shared" si="2"/>
        <v>0</v>
      </c>
      <c r="H14" s="202" t="e">
        <f t="shared" si="1"/>
        <v>#DIV/0!</v>
      </c>
      <c r="I14" s="224"/>
      <c r="J14" s="225"/>
      <c r="K14" s="226"/>
      <c r="L14" s="52">
        <f>SUM(I14:K14)</f>
        <v>0</v>
      </c>
      <c r="M14" s="173" t="e">
        <f t="shared" si="0"/>
        <v>#DIV/0!</v>
      </c>
    </row>
    <row r="15" spans="2:13" s="221" customFormat="1" ht="13.5">
      <c r="B15" s="222" t="s">
        <v>125</v>
      </c>
      <c r="C15" s="223">
        <v>0</v>
      </c>
      <c r="D15" s="224">
        <v>0</v>
      </c>
      <c r="E15" s="225"/>
      <c r="F15" s="226"/>
      <c r="G15" s="52">
        <f t="shared" si="2"/>
        <v>0</v>
      </c>
      <c r="H15" s="202" t="e">
        <f t="shared" si="1"/>
        <v>#DIV/0!</v>
      </c>
      <c r="I15" s="224"/>
      <c r="J15" s="225"/>
      <c r="K15" s="226"/>
      <c r="L15" s="52">
        <f>SUM(I15:K15)</f>
        <v>0</v>
      </c>
      <c r="M15" s="173" t="e">
        <f t="shared" si="0"/>
        <v>#DIV/0!</v>
      </c>
    </row>
    <row r="16" spans="2:13" s="119" customFormat="1" ht="13.5">
      <c r="B16" s="33" t="s">
        <v>93</v>
      </c>
      <c r="C16" s="140">
        <v>422.51</v>
      </c>
      <c r="D16" s="116">
        <v>400</v>
      </c>
      <c r="E16" s="117"/>
      <c r="F16" s="122"/>
      <c r="G16" s="52">
        <f t="shared" si="2"/>
        <v>400</v>
      </c>
      <c r="H16" s="202">
        <f t="shared" si="1"/>
        <v>-0.053276845518449245</v>
      </c>
      <c r="I16" s="116">
        <v>400</v>
      </c>
      <c r="J16" s="117"/>
      <c r="K16" s="118"/>
      <c r="L16" s="52">
        <f t="shared" si="3"/>
        <v>400</v>
      </c>
      <c r="M16" s="173">
        <f t="shared" si="0"/>
        <v>0</v>
      </c>
    </row>
    <row r="17" spans="2:13" s="119" customFormat="1" ht="13.5">
      <c r="B17" s="33" t="s">
        <v>92</v>
      </c>
      <c r="C17" s="140">
        <v>0</v>
      </c>
      <c r="D17" s="116"/>
      <c r="E17" s="117"/>
      <c r="F17" s="122"/>
      <c r="G17" s="52">
        <f t="shared" si="2"/>
        <v>0</v>
      </c>
      <c r="H17" s="202" t="e">
        <f t="shared" si="1"/>
        <v>#DIV/0!</v>
      </c>
      <c r="I17" s="116"/>
      <c r="J17" s="117"/>
      <c r="K17" s="118"/>
      <c r="L17" s="52">
        <f t="shared" si="3"/>
        <v>0</v>
      </c>
      <c r="M17" s="173" t="e">
        <f t="shared" si="0"/>
        <v>#DIV/0!</v>
      </c>
    </row>
    <row r="18" spans="2:13" s="182" customFormat="1" ht="13.5">
      <c r="B18" s="33" t="s">
        <v>29</v>
      </c>
      <c r="C18" s="300"/>
      <c r="D18" s="300"/>
      <c r="E18" s="301"/>
      <c r="F18" s="302"/>
      <c r="G18" s="52">
        <f>SUM(D18:F18)</f>
        <v>0</v>
      </c>
      <c r="H18" s="202" t="e">
        <f t="shared" si="1"/>
        <v>#DIV/0!</v>
      </c>
      <c r="I18" s="300"/>
      <c r="J18" s="301"/>
      <c r="K18" s="303"/>
      <c r="L18" s="52">
        <f>SUM(I18:K18)</f>
        <v>0</v>
      </c>
      <c r="M18" s="173" t="e">
        <f t="shared" si="0"/>
        <v>#DIV/0!</v>
      </c>
    </row>
    <row r="19" spans="2:13" s="119" customFormat="1" ht="13.5">
      <c r="B19" s="33" t="s">
        <v>91</v>
      </c>
      <c r="C19" s="116">
        <v>0</v>
      </c>
      <c r="D19" s="116"/>
      <c r="E19" s="117"/>
      <c r="F19" s="122"/>
      <c r="G19" s="52">
        <f t="shared" si="2"/>
        <v>0</v>
      </c>
      <c r="H19" s="202" t="e">
        <f t="shared" si="1"/>
        <v>#DIV/0!</v>
      </c>
      <c r="I19" s="116"/>
      <c r="J19" s="117"/>
      <c r="K19" s="118"/>
      <c r="L19" s="52">
        <f t="shared" si="3"/>
        <v>0</v>
      </c>
      <c r="M19" s="173" t="e">
        <f t="shared" si="0"/>
        <v>#DIV/0!</v>
      </c>
    </row>
    <row r="20" spans="2:13" s="119" customFormat="1" ht="13.5">
      <c r="B20" s="33" t="s">
        <v>90</v>
      </c>
      <c r="C20" s="179">
        <v>0</v>
      </c>
      <c r="D20" s="116"/>
      <c r="E20" s="117"/>
      <c r="F20" s="122"/>
      <c r="G20" s="52">
        <f t="shared" si="2"/>
        <v>0</v>
      </c>
      <c r="H20" s="202" t="e">
        <f>(G20-C20)/C20</f>
        <v>#DIV/0!</v>
      </c>
      <c r="I20" s="116"/>
      <c r="J20" s="117"/>
      <c r="K20" s="118"/>
      <c r="L20" s="52">
        <f t="shared" si="3"/>
        <v>0</v>
      </c>
      <c r="M20" s="173" t="e">
        <f t="shared" si="0"/>
        <v>#DIV/0!</v>
      </c>
    </row>
    <row r="21" spans="2:13" s="182" customFormat="1" ht="13.5">
      <c r="B21" s="33" t="s">
        <v>89</v>
      </c>
      <c r="C21" s="120">
        <f>SUM(C22:C24)</f>
        <v>145.45</v>
      </c>
      <c r="D21" s="120">
        <f>SUM(D22:D24)</f>
        <v>250</v>
      </c>
      <c r="E21" s="121">
        <f>SUM(E22:E24)</f>
        <v>0</v>
      </c>
      <c r="F21" s="124">
        <f>SUM(F22:F24)</f>
        <v>0</v>
      </c>
      <c r="G21" s="109">
        <f>SUM(D21:F21)</f>
        <v>250</v>
      </c>
      <c r="H21" s="203">
        <f t="shared" si="1"/>
        <v>0.7188037126160194</v>
      </c>
      <c r="I21" s="120">
        <f>SUM(I22:I24)</f>
        <v>430</v>
      </c>
      <c r="J21" s="121">
        <f>SUM(J22:J24)</f>
        <v>0</v>
      </c>
      <c r="K21" s="195">
        <f>SUM(K22:K24)</f>
        <v>0</v>
      </c>
      <c r="L21" s="109">
        <f>SUM(I21:K21)</f>
        <v>430</v>
      </c>
      <c r="M21" s="311">
        <f>(L21-G21)/G21</f>
        <v>0.72</v>
      </c>
    </row>
    <row r="22" spans="2:16" s="3" customFormat="1" ht="13.5">
      <c r="B22" s="1" t="s">
        <v>32</v>
      </c>
      <c r="C22" s="179">
        <v>112.34</v>
      </c>
      <c r="D22" s="4">
        <v>50</v>
      </c>
      <c r="E22" s="5"/>
      <c r="F22" s="6"/>
      <c r="G22" s="52">
        <f t="shared" si="2"/>
        <v>50</v>
      </c>
      <c r="H22" s="202">
        <f t="shared" si="1"/>
        <v>-0.5549225565248354</v>
      </c>
      <c r="I22" s="4">
        <v>100</v>
      </c>
      <c r="J22" s="5"/>
      <c r="K22" s="194"/>
      <c r="L22" s="52">
        <f t="shared" si="3"/>
        <v>100</v>
      </c>
      <c r="M22" s="173">
        <f t="shared" si="0"/>
        <v>1</v>
      </c>
      <c r="O22" s="26"/>
      <c r="P22" s="27"/>
    </row>
    <row r="23" spans="2:16" s="3" customFormat="1" ht="13.5">
      <c r="B23" s="1" t="s">
        <v>33</v>
      </c>
      <c r="C23" s="179">
        <v>33.11</v>
      </c>
      <c r="D23" s="4">
        <v>100</v>
      </c>
      <c r="E23" s="5"/>
      <c r="F23" s="6"/>
      <c r="G23" s="52">
        <f t="shared" si="2"/>
        <v>100</v>
      </c>
      <c r="H23" s="202">
        <f t="shared" si="1"/>
        <v>2.020235578375113</v>
      </c>
      <c r="I23" s="4">
        <v>230</v>
      </c>
      <c r="J23" s="5"/>
      <c r="K23" s="194"/>
      <c r="L23" s="52">
        <f t="shared" si="3"/>
        <v>230</v>
      </c>
      <c r="M23" s="173">
        <f t="shared" si="0"/>
        <v>1.3</v>
      </c>
      <c r="O23" s="28"/>
      <c r="P23" s="29"/>
    </row>
    <row r="24" spans="2:16" s="3" customFormat="1" ht="13.5">
      <c r="B24" s="1" t="s">
        <v>34</v>
      </c>
      <c r="C24" s="179"/>
      <c r="D24" s="4">
        <v>100</v>
      </c>
      <c r="E24" s="5"/>
      <c r="F24" s="6"/>
      <c r="G24" s="52">
        <f t="shared" si="2"/>
        <v>100</v>
      </c>
      <c r="H24" s="202" t="e">
        <f t="shared" si="1"/>
        <v>#DIV/0!</v>
      </c>
      <c r="I24" s="4">
        <v>100</v>
      </c>
      <c r="J24" s="5"/>
      <c r="K24" s="194"/>
      <c r="L24" s="52">
        <f t="shared" si="3"/>
        <v>100</v>
      </c>
      <c r="M24" s="173">
        <f t="shared" si="0"/>
        <v>0</v>
      </c>
      <c r="O24" s="30"/>
      <c r="P24" s="30"/>
    </row>
    <row r="25" spans="2:13" s="182" customFormat="1" ht="13.5">
      <c r="B25" s="33" t="s">
        <v>88</v>
      </c>
      <c r="C25" s="120">
        <f>SUM(C26:C27)</f>
        <v>35.91</v>
      </c>
      <c r="D25" s="120">
        <f>SUM(D26:D27)</f>
        <v>0</v>
      </c>
      <c r="E25" s="121">
        <f>SUM(E26:E27)</f>
        <v>0</v>
      </c>
      <c r="F25" s="124">
        <f>SUM(F26:F27)</f>
        <v>0</v>
      </c>
      <c r="G25" s="109">
        <f t="shared" si="2"/>
        <v>0</v>
      </c>
      <c r="H25" s="203">
        <f t="shared" si="1"/>
        <v>-1</v>
      </c>
      <c r="I25" s="120">
        <f>SUM(I26:I27)</f>
        <v>0</v>
      </c>
      <c r="J25" s="121">
        <f>SUM(J26:J27)</f>
        <v>0</v>
      </c>
      <c r="K25" s="195">
        <f>SUM(K26:K27)</f>
        <v>0</v>
      </c>
      <c r="L25" s="109">
        <f>SUM(I25:K25)</f>
        <v>0</v>
      </c>
      <c r="M25" s="311" t="e">
        <f>(L25-G25)/G25</f>
        <v>#DIV/0!</v>
      </c>
    </row>
    <row r="26" spans="2:13" s="3" customFormat="1" ht="13.5">
      <c r="B26" s="1" t="s">
        <v>35</v>
      </c>
      <c r="C26" s="218"/>
      <c r="D26" s="4"/>
      <c r="E26" s="5"/>
      <c r="F26" s="6"/>
      <c r="G26" s="115">
        <f t="shared" si="2"/>
        <v>0</v>
      </c>
      <c r="H26" s="219" t="e">
        <f>(G26-C26)/C26</f>
        <v>#DIV/0!</v>
      </c>
      <c r="I26" s="4"/>
      <c r="J26" s="5"/>
      <c r="K26" s="194"/>
      <c r="L26" s="115">
        <f t="shared" si="3"/>
        <v>0</v>
      </c>
      <c r="M26" s="220" t="e">
        <f>(L26-G26)/G26</f>
        <v>#DIV/0!</v>
      </c>
    </row>
    <row r="27" spans="2:13" s="3" customFormat="1" ht="13.5">
      <c r="B27" s="1" t="s">
        <v>0</v>
      </c>
      <c r="C27" s="218">
        <v>35.91</v>
      </c>
      <c r="D27" s="4">
        <v>0</v>
      </c>
      <c r="E27" s="5"/>
      <c r="F27" s="6"/>
      <c r="G27" s="115">
        <f t="shared" si="2"/>
        <v>0</v>
      </c>
      <c r="H27" s="219">
        <f t="shared" si="1"/>
        <v>-1</v>
      </c>
      <c r="I27" s="4"/>
      <c r="J27" s="5"/>
      <c r="K27" s="194"/>
      <c r="L27" s="115">
        <f t="shared" si="3"/>
        <v>0</v>
      </c>
      <c r="M27" s="220" t="e">
        <f t="shared" si="0"/>
        <v>#DIV/0!</v>
      </c>
    </row>
    <row r="28" spans="2:13" s="119" customFormat="1" ht="13.5">
      <c r="B28" s="33" t="s">
        <v>87</v>
      </c>
      <c r="C28" s="179">
        <v>1.08</v>
      </c>
      <c r="D28" s="116">
        <v>0</v>
      </c>
      <c r="E28" s="117"/>
      <c r="F28" s="122"/>
      <c r="G28" s="52">
        <f t="shared" si="2"/>
        <v>0</v>
      </c>
      <c r="H28" s="202">
        <f t="shared" si="1"/>
        <v>-1</v>
      </c>
      <c r="I28" s="116">
        <v>0</v>
      </c>
      <c r="J28" s="117"/>
      <c r="K28" s="118"/>
      <c r="L28" s="52">
        <f t="shared" si="3"/>
        <v>0</v>
      </c>
      <c r="M28" s="173" t="e">
        <f t="shared" si="0"/>
        <v>#DIV/0!</v>
      </c>
    </row>
    <row r="29" spans="2:13" s="131" customFormat="1" ht="12.75" customHeight="1" thickBot="1">
      <c r="B29" s="31" t="s">
        <v>30</v>
      </c>
      <c r="C29" s="181"/>
      <c r="D29" s="128"/>
      <c r="E29" s="129"/>
      <c r="F29" s="130"/>
      <c r="G29" s="110">
        <f t="shared" si="2"/>
        <v>0</v>
      </c>
      <c r="H29" s="200" t="e">
        <f t="shared" si="1"/>
        <v>#DIV/0!</v>
      </c>
      <c r="I29" s="128"/>
      <c r="J29" s="129"/>
      <c r="K29" s="198"/>
      <c r="L29" s="110">
        <f t="shared" si="3"/>
        <v>0</v>
      </c>
      <c r="M29" s="178" t="e">
        <f t="shared" si="0"/>
        <v>#DIV/0!</v>
      </c>
    </row>
    <row r="30" spans="2:13" s="18" customFormat="1" ht="15.75" thickBot="1">
      <c r="B30" s="32" t="s">
        <v>2</v>
      </c>
      <c r="C30" s="11">
        <f>C31+C39+C44+C45+C46+C47+C48+SUM(C57:C61)+SUM(C65:C71)</f>
        <v>33754.688</v>
      </c>
      <c r="D30" s="11">
        <f>D31+D39+D44+D45+D46+D47+D48+SUM(D57:D61)+SUM(D65:D71)</f>
        <v>1200</v>
      </c>
      <c r="E30" s="12">
        <f>E31+E39+E44+E45+E46+E47+E48+SUM(E57:E61)+SUM(E65:E71)</f>
        <v>26500</v>
      </c>
      <c r="F30" s="13">
        <f>F31+F39+F44+F45+F46+F47+F48+SUM(F57:F61)+SUM(F65:F71)</f>
        <v>4242</v>
      </c>
      <c r="G30" s="15">
        <f>SUM(D30:F30)</f>
        <v>31942</v>
      </c>
      <c r="H30" s="204">
        <f t="shared" si="1"/>
        <v>-0.05370181469311765</v>
      </c>
      <c r="I30" s="11">
        <f>I31+I39+I44+I45+I46+I47+I48+SUM(I57:I61)+SUM(I65:I71)</f>
        <v>1430</v>
      </c>
      <c r="J30" s="12">
        <f>J31+J39+J44+J45+J46+J47+J48+SUM(J57:J61)+SUM(J65:J71)</f>
        <v>29700</v>
      </c>
      <c r="K30" s="13">
        <f>K31+K39+K44+K45+K46+K47+K48+SUM(K57:K61)+SUM(K65:K71)</f>
        <v>4205</v>
      </c>
      <c r="L30" s="15">
        <f t="shared" si="3"/>
        <v>35335</v>
      </c>
      <c r="M30" s="307">
        <f aca="true" t="shared" si="4" ref="M30:M74">(L30-G30)/G30</f>
        <v>0.10622378060234175</v>
      </c>
    </row>
    <row r="31" spans="2:13" s="182" customFormat="1" ht="13.5">
      <c r="B31" s="142" t="s">
        <v>36</v>
      </c>
      <c r="C31" s="228">
        <f>SUM(C32:C38)</f>
        <v>1345.21</v>
      </c>
      <c r="D31" s="191">
        <f>SUM(D32:D38)</f>
        <v>450</v>
      </c>
      <c r="E31" s="192">
        <f>SUM(E32:E38)</f>
        <v>240</v>
      </c>
      <c r="F31" s="193">
        <f>SUM(F32:F38)</f>
        <v>565</v>
      </c>
      <c r="G31" s="114">
        <f t="shared" si="2"/>
        <v>1255</v>
      </c>
      <c r="H31" s="205">
        <f t="shared" si="1"/>
        <v>-0.0670601616104549</v>
      </c>
      <c r="I31" s="127">
        <f>SUM(I32:I38)</f>
        <v>500</v>
      </c>
      <c r="J31" s="125">
        <f>SUM(J32:J38)</f>
        <v>455</v>
      </c>
      <c r="K31" s="126">
        <f>SUM(K32:K38)</f>
        <v>565</v>
      </c>
      <c r="L31" s="114">
        <f>SUM(L32:L38)</f>
        <v>1520</v>
      </c>
      <c r="M31" s="310">
        <f>(L31-G31)/G31</f>
        <v>0.21115537848605578</v>
      </c>
    </row>
    <row r="32" spans="2:13" s="3" customFormat="1" ht="13.5">
      <c r="B32" s="1" t="s">
        <v>38</v>
      </c>
      <c r="C32" s="187">
        <v>526.57</v>
      </c>
      <c r="D32" s="4">
        <v>450</v>
      </c>
      <c r="E32" s="5"/>
      <c r="F32" s="194"/>
      <c r="G32" s="53">
        <f>SUM(D32:F32)</f>
        <v>450</v>
      </c>
      <c r="H32" s="201">
        <f>(G32-C32)/C32</f>
        <v>-0.14541276563419878</v>
      </c>
      <c r="I32" s="4">
        <v>500</v>
      </c>
      <c r="J32" s="5"/>
      <c r="K32" s="194">
        <v>0</v>
      </c>
      <c r="L32" s="146">
        <f>SUM(I32:K32)</f>
        <v>500</v>
      </c>
      <c r="M32" s="172">
        <f t="shared" si="4"/>
        <v>0.1111111111111111</v>
      </c>
    </row>
    <row r="33" spans="2:13" s="3" customFormat="1" ht="13.5">
      <c r="B33" s="1" t="s">
        <v>39</v>
      </c>
      <c r="C33" s="188">
        <v>3.1</v>
      </c>
      <c r="D33" s="4"/>
      <c r="E33" s="5"/>
      <c r="F33" s="194">
        <v>3</v>
      </c>
      <c r="G33" s="52">
        <f t="shared" si="2"/>
        <v>3</v>
      </c>
      <c r="H33" s="202">
        <f t="shared" si="1"/>
        <v>-0.03225806451612906</v>
      </c>
      <c r="I33" s="4"/>
      <c r="J33" s="5"/>
      <c r="K33" s="194">
        <v>3</v>
      </c>
      <c r="L33" s="146">
        <f aca="true" t="shared" si="5" ref="L33:L74">SUM(I33:K33)</f>
        <v>3</v>
      </c>
      <c r="M33" s="172">
        <f t="shared" si="4"/>
        <v>0</v>
      </c>
    </row>
    <row r="34" spans="2:13" s="3" customFormat="1" ht="13.5">
      <c r="B34" s="1" t="s">
        <v>40</v>
      </c>
      <c r="C34" s="188">
        <v>238.6</v>
      </c>
      <c r="D34" s="4"/>
      <c r="E34" s="5">
        <v>240</v>
      </c>
      <c r="F34" s="194"/>
      <c r="G34" s="52">
        <f t="shared" si="2"/>
        <v>240</v>
      </c>
      <c r="H34" s="202">
        <f t="shared" si="1"/>
        <v>0.005867560771165154</v>
      </c>
      <c r="I34" s="4"/>
      <c r="J34" s="5">
        <v>455</v>
      </c>
      <c r="K34" s="194"/>
      <c r="L34" s="146">
        <f t="shared" si="5"/>
        <v>455</v>
      </c>
      <c r="M34" s="172">
        <f t="shared" si="4"/>
        <v>0.8958333333333334</v>
      </c>
    </row>
    <row r="35" spans="2:13" s="3" customFormat="1" ht="13.5">
      <c r="B35" s="1" t="s">
        <v>41</v>
      </c>
      <c r="C35" s="188">
        <v>45.08</v>
      </c>
      <c r="D35" s="4"/>
      <c r="E35" s="5"/>
      <c r="F35" s="194">
        <v>55</v>
      </c>
      <c r="G35" s="52">
        <f t="shared" si="2"/>
        <v>55</v>
      </c>
      <c r="H35" s="202">
        <f t="shared" si="1"/>
        <v>0.22005323868677912</v>
      </c>
      <c r="I35" s="4"/>
      <c r="J35" s="5"/>
      <c r="K35" s="194">
        <v>55</v>
      </c>
      <c r="L35" s="146">
        <f t="shared" si="5"/>
        <v>55</v>
      </c>
      <c r="M35" s="172">
        <f t="shared" si="4"/>
        <v>0</v>
      </c>
    </row>
    <row r="36" spans="2:13" s="3" customFormat="1" ht="13.5">
      <c r="B36" s="1" t="s">
        <v>42</v>
      </c>
      <c r="C36" s="188">
        <v>1.15</v>
      </c>
      <c r="D36" s="4"/>
      <c r="E36" s="5"/>
      <c r="F36" s="194">
        <v>1</v>
      </c>
      <c r="G36" s="52">
        <f t="shared" si="2"/>
        <v>1</v>
      </c>
      <c r="H36" s="202">
        <f t="shared" si="1"/>
        <v>-0.1304347826086956</v>
      </c>
      <c r="I36" s="4"/>
      <c r="J36" s="5"/>
      <c r="K36" s="194">
        <v>1</v>
      </c>
      <c r="L36" s="146">
        <f t="shared" si="5"/>
        <v>1</v>
      </c>
      <c r="M36" s="172">
        <f t="shared" si="4"/>
        <v>0</v>
      </c>
    </row>
    <row r="37" spans="2:13" s="3" customFormat="1" ht="13.5">
      <c r="B37" s="1" t="s">
        <v>43</v>
      </c>
      <c r="C37" s="188">
        <v>195.21</v>
      </c>
      <c r="D37" s="4"/>
      <c r="E37" s="5"/>
      <c r="F37" s="194">
        <v>140</v>
      </c>
      <c r="G37" s="52">
        <f t="shared" si="2"/>
        <v>140</v>
      </c>
      <c r="H37" s="202">
        <f t="shared" si="1"/>
        <v>-0.28282362583884024</v>
      </c>
      <c r="I37" s="4"/>
      <c r="J37" s="5"/>
      <c r="K37" s="194">
        <v>140</v>
      </c>
      <c r="L37" s="146">
        <f t="shared" si="5"/>
        <v>140</v>
      </c>
      <c r="M37" s="172">
        <f t="shared" si="4"/>
        <v>0</v>
      </c>
    </row>
    <row r="38" spans="2:13" s="3" customFormat="1" ht="13.5">
      <c r="B38" s="1" t="s">
        <v>44</v>
      </c>
      <c r="C38" s="188">
        <v>335.5</v>
      </c>
      <c r="D38" s="4"/>
      <c r="E38" s="5"/>
      <c r="F38" s="194">
        <v>366</v>
      </c>
      <c r="G38" s="52">
        <f t="shared" si="2"/>
        <v>366</v>
      </c>
      <c r="H38" s="202">
        <f t="shared" si="1"/>
        <v>0.09090909090909091</v>
      </c>
      <c r="I38" s="4"/>
      <c r="J38" s="5"/>
      <c r="K38" s="194">
        <v>366</v>
      </c>
      <c r="L38" s="146">
        <f t="shared" si="5"/>
        <v>366</v>
      </c>
      <c r="M38" s="172">
        <f t="shared" si="4"/>
        <v>0</v>
      </c>
    </row>
    <row r="39" spans="2:13" s="182" customFormat="1" ht="13.5">
      <c r="B39" s="33" t="s">
        <v>45</v>
      </c>
      <c r="C39" s="189">
        <f>SUM(C40:C43)</f>
        <v>1316.7069999999999</v>
      </c>
      <c r="D39" s="120">
        <f>SUM(D40:D43)</f>
        <v>245</v>
      </c>
      <c r="E39" s="121">
        <f>SUM(E40:E43)</f>
        <v>0</v>
      </c>
      <c r="F39" s="195">
        <f>SUM(F40:F43)</f>
        <v>1650</v>
      </c>
      <c r="G39" s="109">
        <f>SUM(D39:F39)</f>
        <v>1895</v>
      </c>
      <c r="H39" s="203">
        <f t="shared" si="1"/>
        <v>0.43919641955271765</v>
      </c>
      <c r="I39" s="120">
        <f>SUM(I40:I43)</f>
        <v>350</v>
      </c>
      <c r="J39" s="121">
        <f>SUM(J40:J43)</f>
        <v>0</v>
      </c>
      <c r="K39" s="195">
        <f>SUM(K40:K43)</f>
        <v>1283</v>
      </c>
      <c r="L39" s="109">
        <f>SUM(I39:K39)</f>
        <v>1633</v>
      </c>
      <c r="M39" s="310">
        <f t="shared" si="4"/>
        <v>-0.13825857519788917</v>
      </c>
    </row>
    <row r="40" spans="2:13" s="3" customFormat="1" ht="13.5">
      <c r="B40" s="1" t="s">
        <v>126</v>
      </c>
      <c r="C40" s="188">
        <v>72.635</v>
      </c>
      <c r="D40" s="4">
        <v>20</v>
      </c>
      <c r="E40" s="5"/>
      <c r="F40" s="194">
        <v>80</v>
      </c>
      <c r="G40" s="52">
        <f t="shared" si="2"/>
        <v>100</v>
      </c>
      <c r="H40" s="202">
        <f t="shared" si="1"/>
        <v>0.3767467474358091</v>
      </c>
      <c r="I40" s="4">
        <v>13</v>
      </c>
      <c r="J40" s="5"/>
      <c r="K40" s="194">
        <v>87</v>
      </c>
      <c r="L40" s="146">
        <f t="shared" si="5"/>
        <v>100</v>
      </c>
      <c r="M40" s="172">
        <f t="shared" si="4"/>
        <v>0</v>
      </c>
    </row>
    <row r="41" spans="2:13" s="3" customFormat="1" ht="13.5">
      <c r="B41" s="1" t="s">
        <v>46</v>
      </c>
      <c r="C41" s="188">
        <v>832.702</v>
      </c>
      <c r="D41" s="4">
        <v>120</v>
      </c>
      <c r="E41" s="5"/>
      <c r="F41" s="194">
        <v>1100</v>
      </c>
      <c r="G41" s="52">
        <f t="shared" si="2"/>
        <v>1220</v>
      </c>
      <c r="H41" s="202">
        <f t="shared" si="1"/>
        <v>0.465109967311235</v>
      </c>
      <c r="I41" s="4">
        <v>220</v>
      </c>
      <c r="J41" s="5"/>
      <c r="K41" s="194">
        <v>720</v>
      </c>
      <c r="L41" s="146">
        <f t="shared" si="5"/>
        <v>940</v>
      </c>
      <c r="M41" s="172">
        <f t="shared" si="4"/>
        <v>-0.22950819672131148</v>
      </c>
    </row>
    <row r="42" spans="2:13" s="3" customFormat="1" ht="13.5">
      <c r="B42" s="1" t="s">
        <v>47</v>
      </c>
      <c r="C42" s="188">
        <v>11.12</v>
      </c>
      <c r="D42" s="4">
        <v>15</v>
      </c>
      <c r="E42" s="5"/>
      <c r="F42" s="194">
        <v>20</v>
      </c>
      <c r="G42" s="52">
        <f t="shared" si="2"/>
        <v>35</v>
      </c>
      <c r="H42" s="202">
        <f t="shared" si="1"/>
        <v>2.1474820143884896</v>
      </c>
      <c r="I42" s="4">
        <v>3</v>
      </c>
      <c r="J42" s="5"/>
      <c r="K42" s="194">
        <v>11</v>
      </c>
      <c r="L42" s="146">
        <f t="shared" si="5"/>
        <v>14</v>
      </c>
      <c r="M42" s="172">
        <f t="shared" si="4"/>
        <v>-0.6</v>
      </c>
    </row>
    <row r="43" spans="2:13" s="3" customFormat="1" ht="13.5">
      <c r="B43" s="1" t="s">
        <v>48</v>
      </c>
      <c r="C43" s="188">
        <v>400.25</v>
      </c>
      <c r="D43" s="4">
        <v>90</v>
      </c>
      <c r="E43" s="5"/>
      <c r="F43" s="194">
        <v>450</v>
      </c>
      <c r="G43" s="52">
        <f t="shared" si="2"/>
        <v>540</v>
      </c>
      <c r="H43" s="202">
        <f t="shared" si="1"/>
        <v>0.34915677701436604</v>
      </c>
      <c r="I43" s="4">
        <v>114</v>
      </c>
      <c r="J43" s="5"/>
      <c r="K43" s="194">
        <v>465</v>
      </c>
      <c r="L43" s="146">
        <f t="shared" si="5"/>
        <v>579</v>
      </c>
      <c r="M43" s="172">
        <f t="shared" si="4"/>
        <v>0.07222222222222222</v>
      </c>
    </row>
    <row r="44" spans="2:13" s="119" customFormat="1" ht="13.5">
      <c r="B44" s="33" t="s">
        <v>37</v>
      </c>
      <c r="C44" s="188">
        <v>0</v>
      </c>
      <c r="D44" s="116"/>
      <c r="E44" s="117"/>
      <c r="F44" s="118"/>
      <c r="G44" s="52">
        <f t="shared" si="2"/>
        <v>0</v>
      </c>
      <c r="H44" s="202" t="e">
        <f t="shared" si="1"/>
        <v>#DIV/0!</v>
      </c>
      <c r="I44" s="116"/>
      <c r="J44" s="117"/>
      <c r="K44" s="118">
        <v>0</v>
      </c>
      <c r="L44" s="52">
        <f t="shared" si="5"/>
        <v>0</v>
      </c>
      <c r="M44" s="172" t="e">
        <f t="shared" si="4"/>
        <v>#DIV/0!</v>
      </c>
    </row>
    <row r="45" spans="2:13" s="119" customFormat="1" ht="13.5">
      <c r="B45" s="33" t="s">
        <v>49</v>
      </c>
      <c r="C45" s="188">
        <v>1000.54</v>
      </c>
      <c r="D45" s="116">
        <v>200</v>
      </c>
      <c r="E45" s="117"/>
      <c r="F45" s="118">
        <v>550</v>
      </c>
      <c r="G45" s="52">
        <f t="shared" si="2"/>
        <v>750</v>
      </c>
      <c r="H45" s="202">
        <f t="shared" si="1"/>
        <v>-0.25040478141803424</v>
      </c>
      <c r="I45" s="116">
        <v>300</v>
      </c>
      <c r="J45" s="117"/>
      <c r="K45" s="118">
        <v>500</v>
      </c>
      <c r="L45" s="52">
        <f t="shared" si="5"/>
        <v>800</v>
      </c>
      <c r="M45" s="172">
        <f t="shared" si="4"/>
        <v>0.06666666666666667</v>
      </c>
    </row>
    <row r="46" spans="2:13" s="119" customFormat="1" ht="13.5">
      <c r="B46" s="144" t="s">
        <v>84</v>
      </c>
      <c r="C46" s="188">
        <v>6.89</v>
      </c>
      <c r="D46" s="116"/>
      <c r="E46" s="117">
        <v>10</v>
      </c>
      <c r="F46" s="118">
        <v>5</v>
      </c>
      <c r="G46" s="52">
        <f t="shared" si="2"/>
        <v>15</v>
      </c>
      <c r="H46" s="202">
        <f t="shared" si="1"/>
        <v>1.1770682148040639</v>
      </c>
      <c r="I46" s="116"/>
      <c r="J46" s="117"/>
      <c r="K46" s="118">
        <v>10</v>
      </c>
      <c r="L46" s="52">
        <f t="shared" si="5"/>
        <v>10</v>
      </c>
      <c r="M46" s="172">
        <f t="shared" si="4"/>
        <v>-0.3333333333333333</v>
      </c>
    </row>
    <row r="47" spans="2:13" s="119" customFormat="1" ht="13.5">
      <c r="B47" s="144" t="s">
        <v>85</v>
      </c>
      <c r="C47" s="188">
        <v>1.66</v>
      </c>
      <c r="D47" s="116"/>
      <c r="E47" s="117"/>
      <c r="F47" s="118">
        <v>5</v>
      </c>
      <c r="G47" s="52">
        <f>SUM(D47:F47)</f>
        <v>5</v>
      </c>
      <c r="H47" s="202">
        <f t="shared" si="1"/>
        <v>2.0120481927710845</v>
      </c>
      <c r="I47" s="116"/>
      <c r="J47" s="117"/>
      <c r="K47" s="118">
        <v>5</v>
      </c>
      <c r="L47" s="52">
        <f t="shared" si="5"/>
        <v>5</v>
      </c>
      <c r="M47" s="172">
        <f t="shared" si="4"/>
        <v>0</v>
      </c>
    </row>
    <row r="48" spans="2:13" s="182" customFormat="1" ht="13.5">
      <c r="B48" s="183" t="s">
        <v>86</v>
      </c>
      <c r="C48" s="189">
        <f>SUM(C49:C56)</f>
        <v>764.261</v>
      </c>
      <c r="D48" s="120">
        <f>SUM(D49:D56)</f>
        <v>200</v>
      </c>
      <c r="E48" s="121">
        <f>SUM(E49:E56)</f>
        <v>20</v>
      </c>
      <c r="F48" s="195">
        <f>SUM(F49:F56)</f>
        <v>500</v>
      </c>
      <c r="G48" s="109">
        <f t="shared" si="2"/>
        <v>720</v>
      </c>
      <c r="H48" s="203">
        <f t="shared" si="1"/>
        <v>-0.05791346150071765</v>
      </c>
      <c r="I48" s="120">
        <f>SUM(I49:I56)</f>
        <v>30</v>
      </c>
      <c r="J48" s="121">
        <f>SUM(J49:J56)</f>
        <v>0</v>
      </c>
      <c r="K48" s="195">
        <f>SUM(K49:K56)</f>
        <v>611</v>
      </c>
      <c r="L48" s="109">
        <f t="shared" si="5"/>
        <v>641</v>
      </c>
      <c r="M48" s="310">
        <f t="shared" si="4"/>
        <v>-0.10972222222222222</v>
      </c>
    </row>
    <row r="49" spans="2:13" s="3" customFormat="1" ht="13.5">
      <c r="B49" s="227" t="s">
        <v>50</v>
      </c>
      <c r="C49" s="188">
        <v>10.699</v>
      </c>
      <c r="D49" s="4"/>
      <c r="E49" s="5"/>
      <c r="F49" s="194">
        <v>15</v>
      </c>
      <c r="G49" s="52">
        <f t="shared" si="2"/>
        <v>15</v>
      </c>
      <c r="H49" s="202">
        <f t="shared" si="1"/>
        <v>0.40200018693335826</v>
      </c>
      <c r="I49" s="4"/>
      <c r="J49" s="5"/>
      <c r="K49" s="194">
        <v>20</v>
      </c>
      <c r="L49" s="146">
        <f t="shared" si="5"/>
        <v>20</v>
      </c>
      <c r="M49" s="172">
        <f t="shared" si="4"/>
        <v>0.3333333333333333</v>
      </c>
    </row>
    <row r="50" spans="2:13" s="3" customFormat="1" ht="13.5">
      <c r="B50" s="227" t="s">
        <v>51</v>
      </c>
      <c r="C50" s="188">
        <v>107.287</v>
      </c>
      <c r="D50" s="4"/>
      <c r="E50" s="5"/>
      <c r="F50" s="194">
        <v>95</v>
      </c>
      <c r="G50" s="52">
        <f t="shared" si="2"/>
        <v>95</v>
      </c>
      <c r="H50" s="202">
        <f t="shared" si="1"/>
        <v>-0.11452459291433263</v>
      </c>
      <c r="I50" s="4"/>
      <c r="J50" s="5"/>
      <c r="K50" s="194">
        <v>100</v>
      </c>
      <c r="L50" s="146">
        <f t="shared" si="5"/>
        <v>100</v>
      </c>
      <c r="M50" s="172">
        <f t="shared" si="4"/>
        <v>0.05263157894736842</v>
      </c>
    </row>
    <row r="51" spans="2:13" s="3" customFormat="1" ht="13.5">
      <c r="B51" s="227" t="s">
        <v>52</v>
      </c>
      <c r="C51" s="188">
        <v>37.572</v>
      </c>
      <c r="D51" s="4"/>
      <c r="E51" s="5">
        <v>20</v>
      </c>
      <c r="F51" s="194">
        <v>20</v>
      </c>
      <c r="G51" s="52">
        <f t="shared" si="2"/>
        <v>40</v>
      </c>
      <c r="H51" s="202">
        <f t="shared" si="1"/>
        <v>0.06462259129138713</v>
      </c>
      <c r="I51" s="4"/>
      <c r="J51" s="5"/>
      <c r="K51" s="194">
        <v>50</v>
      </c>
      <c r="L51" s="146">
        <f t="shared" si="5"/>
        <v>50</v>
      </c>
      <c r="M51" s="172">
        <f t="shared" si="4"/>
        <v>0.25</v>
      </c>
    </row>
    <row r="52" spans="2:13" s="3" customFormat="1" ht="13.5" customHeight="1">
      <c r="B52" s="227" t="s">
        <v>53</v>
      </c>
      <c r="C52" s="188">
        <v>0</v>
      </c>
      <c r="D52" s="4"/>
      <c r="E52" s="5"/>
      <c r="F52" s="194"/>
      <c r="G52" s="52">
        <f t="shared" si="2"/>
        <v>0</v>
      </c>
      <c r="H52" s="202" t="e">
        <f t="shared" si="1"/>
        <v>#DIV/0!</v>
      </c>
      <c r="I52" s="4"/>
      <c r="J52" s="5"/>
      <c r="K52" s="194">
        <v>0</v>
      </c>
      <c r="L52" s="146">
        <f t="shared" si="5"/>
        <v>0</v>
      </c>
      <c r="M52" s="172" t="e">
        <f t="shared" si="4"/>
        <v>#DIV/0!</v>
      </c>
    </row>
    <row r="53" spans="2:13" s="3" customFormat="1" ht="13.5" customHeight="1">
      <c r="B53" s="227" t="s">
        <v>127</v>
      </c>
      <c r="C53" s="188">
        <v>74.036</v>
      </c>
      <c r="D53" s="4"/>
      <c r="E53" s="5"/>
      <c r="F53" s="194">
        <v>100</v>
      </c>
      <c r="G53" s="52">
        <f t="shared" si="2"/>
        <v>100</v>
      </c>
      <c r="H53" s="202">
        <f t="shared" si="1"/>
        <v>0.35069425684801986</v>
      </c>
      <c r="I53" s="4"/>
      <c r="J53" s="5"/>
      <c r="K53" s="194">
        <v>120</v>
      </c>
      <c r="L53" s="146">
        <f t="shared" si="5"/>
        <v>120</v>
      </c>
      <c r="M53" s="172">
        <f t="shared" si="4"/>
        <v>0.2</v>
      </c>
    </row>
    <row r="54" spans="2:13" s="3" customFormat="1" ht="13.5">
      <c r="B54" s="227" t="s">
        <v>54</v>
      </c>
      <c r="C54" s="188">
        <v>7.333</v>
      </c>
      <c r="D54" s="4"/>
      <c r="E54" s="5"/>
      <c r="F54" s="194">
        <v>4</v>
      </c>
      <c r="G54" s="52">
        <f t="shared" si="2"/>
        <v>4</v>
      </c>
      <c r="H54" s="202">
        <f t="shared" si="1"/>
        <v>-0.45452066003000136</v>
      </c>
      <c r="I54" s="4"/>
      <c r="J54" s="5"/>
      <c r="K54" s="194">
        <v>5</v>
      </c>
      <c r="L54" s="146">
        <f t="shared" si="5"/>
        <v>5</v>
      </c>
      <c r="M54" s="172">
        <f t="shared" si="4"/>
        <v>0.25</v>
      </c>
    </row>
    <row r="55" spans="2:13" s="3" customFormat="1" ht="13.5">
      <c r="B55" s="227" t="s">
        <v>55</v>
      </c>
      <c r="C55" s="188">
        <v>14.354</v>
      </c>
      <c r="D55" s="4"/>
      <c r="E55" s="5"/>
      <c r="F55" s="194">
        <v>15</v>
      </c>
      <c r="G55" s="52">
        <f t="shared" si="2"/>
        <v>15</v>
      </c>
      <c r="H55" s="202">
        <f t="shared" si="1"/>
        <v>0.04500487668942461</v>
      </c>
      <c r="I55" s="4"/>
      <c r="J55" s="5"/>
      <c r="K55" s="194">
        <v>16</v>
      </c>
      <c r="L55" s="146">
        <f t="shared" si="5"/>
        <v>16</v>
      </c>
      <c r="M55" s="172">
        <f t="shared" si="4"/>
        <v>0.06666666666666667</v>
      </c>
    </row>
    <row r="56" spans="2:13" s="3" customFormat="1" ht="13.5">
      <c r="B56" s="227" t="s">
        <v>128</v>
      </c>
      <c r="C56" s="188">
        <v>512.98</v>
      </c>
      <c r="D56" s="4">
        <v>200</v>
      </c>
      <c r="E56" s="5"/>
      <c r="F56" s="194">
        <v>251</v>
      </c>
      <c r="G56" s="52">
        <f t="shared" si="2"/>
        <v>451</v>
      </c>
      <c r="H56" s="202">
        <f t="shared" si="1"/>
        <v>-0.12082342391516242</v>
      </c>
      <c r="I56" s="4">
        <v>30</v>
      </c>
      <c r="J56" s="5"/>
      <c r="K56" s="194">
        <v>300</v>
      </c>
      <c r="L56" s="146">
        <f t="shared" si="5"/>
        <v>330</v>
      </c>
      <c r="M56" s="172">
        <f t="shared" si="4"/>
        <v>-0.2682926829268293</v>
      </c>
    </row>
    <row r="57" spans="2:13" s="119" customFormat="1" ht="13.5">
      <c r="B57" s="144" t="s">
        <v>95</v>
      </c>
      <c r="C57" s="188">
        <v>20891.222</v>
      </c>
      <c r="D57" s="116">
        <v>80</v>
      </c>
      <c r="E57" s="117">
        <v>19350</v>
      </c>
      <c r="F57" s="118"/>
      <c r="G57" s="52">
        <f t="shared" si="2"/>
        <v>19430</v>
      </c>
      <c r="H57" s="202">
        <f t="shared" si="1"/>
        <v>-0.06994430483769698</v>
      </c>
      <c r="I57" s="116">
        <v>150</v>
      </c>
      <c r="J57" s="117">
        <v>21500</v>
      </c>
      <c r="K57" s="118">
        <v>0</v>
      </c>
      <c r="L57" s="52">
        <f t="shared" si="5"/>
        <v>21650</v>
      </c>
      <c r="M57" s="172">
        <f t="shared" si="4"/>
        <v>0.11425630468347915</v>
      </c>
    </row>
    <row r="58" spans="2:13" s="119" customFormat="1" ht="13.5">
      <c r="B58" s="145" t="s">
        <v>129</v>
      </c>
      <c r="C58" s="188">
        <v>23</v>
      </c>
      <c r="D58" s="116"/>
      <c r="E58" s="117">
        <v>10</v>
      </c>
      <c r="F58" s="118"/>
      <c r="G58" s="52">
        <f t="shared" si="2"/>
        <v>10</v>
      </c>
      <c r="H58" s="202">
        <f t="shared" si="1"/>
        <v>-0.5652173913043478</v>
      </c>
      <c r="I58" s="116"/>
      <c r="J58" s="117">
        <v>10</v>
      </c>
      <c r="K58" s="118">
        <v>0</v>
      </c>
      <c r="L58" s="52">
        <f t="shared" si="5"/>
        <v>10</v>
      </c>
      <c r="M58" s="172">
        <f t="shared" si="4"/>
        <v>0</v>
      </c>
    </row>
    <row r="59" spans="2:13" s="123" customFormat="1" ht="13.5">
      <c r="B59" s="33" t="s">
        <v>130</v>
      </c>
      <c r="C59" s="188">
        <v>7072.462</v>
      </c>
      <c r="D59" s="116">
        <v>25</v>
      </c>
      <c r="E59" s="117">
        <v>6550</v>
      </c>
      <c r="F59" s="118"/>
      <c r="G59" s="52">
        <f t="shared" si="2"/>
        <v>6575</v>
      </c>
      <c r="H59" s="202">
        <f t="shared" si="1"/>
        <v>-0.07033788233856901</v>
      </c>
      <c r="I59" s="116"/>
      <c r="J59" s="117">
        <v>7310</v>
      </c>
      <c r="K59" s="118">
        <v>4</v>
      </c>
      <c r="L59" s="52">
        <f t="shared" si="5"/>
        <v>7314</v>
      </c>
      <c r="M59" s="172">
        <f t="shared" si="4"/>
        <v>0.11239543726235741</v>
      </c>
    </row>
    <row r="60" spans="2:13" s="123" customFormat="1" ht="13.5">
      <c r="B60" s="33" t="s">
        <v>131</v>
      </c>
      <c r="C60" s="188">
        <v>86.855</v>
      </c>
      <c r="D60" s="116"/>
      <c r="E60" s="117">
        <v>80</v>
      </c>
      <c r="F60" s="118"/>
      <c r="G60" s="52">
        <f t="shared" si="2"/>
        <v>80</v>
      </c>
      <c r="H60" s="202">
        <f t="shared" si="1"/>
        <v>-0.07892464452248003</v>
      </c>
      <c r="I60" s="116"/>
      <c r="J60" s="117"/>
      <c r="K60" s="118"/>
      <c r="L60" s="52">
        <f t="shared" si="5"/>
        <v>0</v>
      </c>
      <c r="M60" s="172">
        <f t="shared" si="4"/>
        <v>-1</v>
      </c>
    </row>
    <row r="61" spans="2:13" s="182" customFormat="1" ht="13.5">
      <c r="B61" s="33" t="s">
        <v>132</v>
      </c>
      <c r="C61" s="189">
        <f>SUM(C62:C64)</f>
        <v>257.26</v>
      </c>
      <c r="D61" s="120">
        <f>SUM(D62:D64)</f>
        <v>0</v>
      </c>
      <c r="E61" s="121">
        <f>SUM(E62:E64)</f>
        <v>220</v>
      </c>
      <c r="F61" s="195">
        <f>SUM(F62:F64)</f>
        <v>0</v>
      </c>
      <c r="G61" s="109">
        <f t="shared" si="2"/>
        <v>220</v>
      </c>
      <c r="H61" s="203">
        <f t="shared" si="1"/>
        <v>-0.14483402005752932</v>
      </c>
      <c r="I61" s="120">
        <f>SUM(I62:I64)</f>
        <v>0</v>
      </c>
      <c r="J61" s="121">
        <f>SUM(J62:J64)</f>
        <v>325</v>
      </c>
      <c r="K61" s="195">
        <f>SUM(K62:K64)</f>
        <v>37</v>
      </c>
      <c r="L61" s="109">
        <f t="shared" si="5"/>
        <v>362</v>
      </c>
      <c r="M61" s="310">
        <f t="shared" si="4"/>
        <v>0.6454545454545455</v>
      </c>
    </row>
    <row r="62" spans="2:13" s="3" customFormat="1" ht="13.5">
      <c r="B62" s="222" t="s">
        <v>56</v>
      </c>
      <c r="C62" s="188">
        <v>209.66</v>
      </c>
      <c r="D62" s="7"/>
      <c r="E62" s="8">
        <v>190</v>
      </c>
      <c r="F62" s="9"/>
      <c r="G62" s="52">
        <f t="shared" si="2"/>
        <v>190</v>
      </c>
      <c r="H62" s="202">
        <f t="shared" si="1"/>
        <v>-0.09377086711819134</v>
      </c>
      <c r="I62" s="7"/>
      <c r="J62" s="8">
        <v>325</v>
      </c>
      <c r="K62" s="9">
        <v>2</v>
      </c>
      <c r="L62" s="115">
        <f t="shared" si="5"/>
        <v>327</v>
      </c>
      <c r="M62" s="172">
        <f t="shared" si="4"/>
        <v>0.7210526315789474</v>
      </c>
    </row>
    <row r="63" spans="2:13" s="3" customFormat="1" ht="13.5">
      <c r="B63" s="222" t="s">
        <v>96</v>
      </c>
      <c r="C63" s="188">
        <v>20.52</v>
      </c>
      <c r="D63" s="7"/>
      <c r="E63" s="8">
        <v>10</v>
      </c>
      <c r="F63" s="9"/>
      <c r="G63" s="52">
        <f t="shared" si="2"/>
        <v>10</v>
      </c>
      <c r="H63" s="202">
        <f t="shared" si="1"/>
        <v>-0.5126705653021443</v>
      </c>
      <c r="I63" s="7"/>
      <c r="J63" s="8"/>
      <c r="K63" s="9">
        <v>25</v>
      </c>
      <c r="L63" s="115">
        <f t="shared" si="5"/>
        <v>25</v>
      </c>
      <c r="M63" s="172">
        <f t="shared" si="4"/>
        <v>1.5</v>
      </c>
    </row>
    <row r="64" spans="2:13" s="3" customFormat="1" ht="13.5">
      <c r="B64" s="222" t="s">
        <v>57</v>
      </c>
      <c r="C64" s="188">
        <v>27.08</v>
      </c>
      <c r="D64" s="7"/>
      <c r="E64" s="8">
        <v>20</v>
      </c>
      <c r="F64" s="9"/>
      <c r="G64" s="52">
        <f t="shared" si="2"/>
        <v>20</v>
      </c>
      <c r="H64" s="202">
        <f t="shared" si="1"/>
        <v>-0.26144756277695713</v>
      </c>
      <c r="I64" s="7"/>
      <c r="J64" s="8"/>
      <c r="K64" s="9">
        <v>10</v>
      </c>
      <c r="L64" s="115">
        <f t="shared" si="5"/>
        <v>10</v>
      </c>
      <c r="M64" s="172">
        <f t="shared" si="4"/>
        <v>-0.5</v>
      </c>
    </row>
    <row r="65" spans="2:13" s="119" customFormat="1" ht="13.5">
      <c r="B65" s="33" t="s">
        <v>133</v>
      </c>
      <c r="C65" s="188">
        <v>6.87</v>
      </c>
      <c r="D65" s="116"/>
      <c r="E65" s="117"/>
      <c r="F65" s="118"/>
      <c r="G65" s="52">
        <f t="shared" si="2"/>
        <v>0</v>
      </c>
      <c r="H65" s="202">
        <f t="shared" si="1"/>
        <v>-1</v>
      </c>
      <c r="I65" s="116"/>
      <c r="J65" s="117"/>
      <c r="K65" s="118"/>
      <c r="L65" s="52">
        <f t="shared" si="5"/>
        <v>0</v>
      </c>
      <c r="M65" s="172" t="e">
        <f t="shared" si="4"/>
        <v>#DIV/0!</v>
      </c>
    </row>
    <row r="66" spans="2:13" s="119" customFormat="1" ht="13.5">
      <c r="B66" s="33" t="s">
        <v>134</v>
      </c>
      <c r="C66" s="188">
        <v>0</v>
      </c>
      <c r="D66" s="116"/>
      <c r="E66" s="117"/>
      <c r="F66" s="118"/>
      <c r="G66" s="52">
        <f t="shared" si="2"/>
        <v>0</v>
      </c>
      <c r="H66" s="202" t="e">
        <f t="shared" si="1"/>
        <v>#DIV/0!</v>
      </c>
      <c r="I66" s="116"/>
      <c r="J66" s="117"/>
      <c r="K66" s="118"/>
      <c r="L66" s="52">
        <f t="shared" si="5"/>
        <v>0</v>
      </c>
      <c r="M66" s="172" t="e">
        <f t="shared" si="4"/>
        <v>#DIV/0!</v>
      </c>
    </row>
    <row r="67" spans="2:13" s="119" customFormat="1" ht="13.5">
      <c r="B67" s="33" t="s">
        <v>135</v>
      </c>
      <c r="C67" s="188">
        <v>0.15</v>
      </c>
      <c r="D67" s="116"/>
      <c r="E67" s="117"/>
      <c r="F67" s="118"/>
      <c r="G67" s="52">
        <f aca="true" t="shared" si="6" ref="G67:G73">SUM(D67:F67)</f>
        <v>0</v>
      </c>
      <c r="H67" s="202">
        <f t="shared" si="1"/>
        <v>-1</v>
      </c>
      <c r="I67" s="116"/>
      <c r="J67" s="117"/>
      <c r="K67" s="118"/>
      <c r="L67" s="52">
        <f t="shared" si="5"/>
        <v>0</v>
      </c>
      <c r="M67" s="172" t="e">
        <f t="shared" si="4"/>
        <v>#DIV/0!</v>
      </c>
    </row>
    <row r="68" spans="2:13" s="119" customFormat="1" ht="13.5">
      <c r="B68" s="33" t="s">
        <v>136</v>
      </c>
      <c r="C68" s="188">
        <v>0</v>
      </c>
      <c r="D68" s="116"/>
      <c r="E68" s="117"/>
      <c r="F68" s="118"/>
      <c r="G68" s="52">
        <f t="shared" si="6"/>
        <v>0</v>
      </c>
      <c r="H68" s="202" t="e">
        <f t="shared" si="1"/>
        <v>#DIV/0!</v>
      </c>
      <c r="I68" s="116"/>
      <c r="J68" s="117"/>
      <c r="K68" s="118"/>
      <c r="L68" s="52">
        <f t="shared" si="5"/>
        <v>0</v>
      </c>
      <c r="M68" s="172" t="e">
        <f t="shared" si="4"/>
        <v>#DIV/0!</v>
      </c>
    </row>
    <row r="69" spans="2:13" s="119" customFormat="1" ht="13.5">
      <c r="B69" s="33" t="s">
        <v>137</v>
      </c>
      <c r="C69" s="188">
        <v>617.43</v>
      </c>
      <c r="D69" s="116"/>
      <c r="E69" s="117"/>
      <c r="F69" s="118">
        <v>677</v>
      </c>
      <c r="G69" s="52">
        <f t="shared" si="6"/>
        <v>677</v>
      </c>
      <c r="H69" s="202">
        <f t="shared" si="1"/>
        <v>0.0964805726965001</v>
      </c>
      <c r="I69" s="116"/>
      <c r="J69" s="117"/>
      <c r="K69" s="118">
        <v>640</v>
      </c>
      <c r="L69" s="52">
        <f t="shared" si="5"/>
        <v>640</v>
      </c>
      <c r="M69" s="172">
        <f t="shared" si="4"/>
        <v>-0.05465288035450517</v>
      </c>
    </row>
    <row r="70" spans="2:13" s="119" customFormat="1" ht="13.5">
      <c r="B70" s="33" t="s">
        <v>138</v>
      </c>
      <c r="C70" s="188">
        <v>325.72</v>
      </c>
      <c r="D70" s="116"/>
      <c r="E70" s="117">
        <v>20</v>
      </c>
      <c r="F70" s="118">
        <v>250</v>
      </c>
      <c r="G70" s="52">
        <f t="shared" si="6"/>
        <v>270</v>
      </c>
      <c r="H70" s="202">
        <f t="shared" si="1"/>
        <v>-0.17106717426010076</v>
      </c>
      <c r="I70" s="116">
        <v>100</v>
      </c>
      <c r="J70" s="117">
        <v>100</v>
      </c>
      <c r="K70" s="118">
        <v>400</v>
      </c>
      <c r="L70" s="52">
        <f t="shared" si="5"/>
        <v>600</v>
      </c>
      <c r="M70" s="172">
        <f t="shared" si="4"/>
        <v>1.2222222222222223</v>
      </c>
    </row>
    <row r="71" spans="2:13" s="182" customFormat="1" ht="13.5">
      <c r="B71" s="33" t="s">
        <v>58</v>
      </c>
      <c r="C71" s="189">
        <f>SUM(C72:C73)</f>
        <v>38.451</v>
      </c>
      <c r="D71" s="120">
        <f>SUM(D72:D73)</f>
        <v>0</v>
      </c>
      <c r="E71" s="121">
        <f>SUM(E72:E73)</f>
        <v>0</v>
      </c>
      <c r="F71" s="195">
        <f>SUM(F72:F73)</f>
        <v>40</v>
      </c>
      <c r="G71" s="109">
        <f t="shared" si="6"/>
        <v>40</v>
      </c>
      <c r="H71" s="203">
        <f>(G71-C71)/C71</f>
        <v>0.040285038100439506</v>
      </c>
      <c r="I71" s="120">
        <f>SUM(I72:I73)</f>
        <v>0</v>
      </c>
      <c r="J71" s="121">
        <f>SUM(J72:J73)</f>
        <v>0</v>
      </c>
      <c r="K71" s="195">
        <f>SUM(K72:K73)</f>
        <v>150</v>
      </c>
      <c r="L71" s="109">
        <f t="shared" si="5"/>
        <v>150</v>
      </c>
      <c r="M71" s="310">
        <f t="shared" si="4"/>
        <v>2.75</v>
      </c>
    </row>
    <row r="72" spans="2:13" s="3" customFormat="1" ht="13.5">
      <c r="B72" s="34" t="s">
        <v>59</v>
      </c>
      <c r="C72" s="188">
        <v>34.451</v>
      </c>
      <c r="D72" s="7"/>
      <c r="E72" s="8"/>
      <c r="F72" s="9">
        <v>40</v>
      </c>
      <c r="G72" s="52">
        <f t="shared" si="6"/>
        <v>40</v>
      </c>
      <c r="H72" s="202">
        <f>(G72-C72)/C72</f>
        <v>0.16106934486662214</v>
      </c>
      <c r="I72" s="7"/>
      <c r="J72" s="8"/>
      <c r="K72" s="9">
        <v>50</v>
      </c>
      <c r="L72" s="115">
        <f t="shared" si="5"/>
        <v>50</v>
      </c>
      <c r="M72" s="172">
        <f t="shared" si="4"/>
        <v>0.25</v>
      </c>
    </row>
    <row r="73" spans="2:13" s="3" customFormat="1" ht="14.25" thickBot="1">
      <c r="B73" s="49" t="s">
        <v>60</v>
      </c>
      <c r="C73" s="190">
        <v>4</v>
      </c>
      <c r="D73" s="50"/>
      <c r="E73" s="51"/>
      <c r="F73" s="196"/>
      <c r="G73" s="54">
        <f t="shared" si="6"/>
        <v>0</v>
      </c>
      <c r="H73" s="206">
        <f>(G73-C73)/C73</f>
        <v>-1</v>
      </c>
      <c r="I73" s="50"/>
      <c r="J73" s="51"/>
      <c r="K73" s="196">
        <v>100</v>
      </c>
      <c r="L73" s="147">
        <f t="shared" si="5"/>
        <v>100</v>
      </c>
      <c r="M73" s="309" t="e">
        <f t="shared" si="4"/>
        <v>#DIV/0!</v>
      </c>
    </row>
    <row r="74" spans="2:13" s="18" customFormat="1" ht="16.5" thickBot="1" thickTop="1">
      <c r="B74" s="43" t="s">
        <v>63</v>
      </c>
      <c r="C74" s="44">
        <f>C5-C30</f>
        <v>114.70200000000477</v>
      </c>
      <c r="D74" s="45">
        <f>D5-D30</f>
        <v>0</v>
      </c>
      <c r="E74" s="46">
        <f>E5-E30</f>
        <v>0</v>
      </c>
      <c r="F74" s="47">
        <f>F5-F30</f>
        <v>0</v>
      </c>
      <c r="G74" s="174">
        <f>G5-G30</f>
        <v>0</v>
      </c>
      <c r="H74" s="207">
        <f>(G74-C74)/C74</f>
        <v>-1</v>
      </c>
      <c r="I74" s="45">
        <f>I5-I30</f>
        <v>0</v>
      </c>
      <c r="J74" s="46">
        <f>J5-J30</f>
        <v>0</v>
      </c>
      <c r="K74" s="213">
        <f>K5-K30</f>
        <v>0</v>
      </c>
      <c r="L74" s="48">
        <f t="shared" si="5"/>
        <v>0</v>
      </c>
      <c r="M74" s="308" t="e">
        <f t="shared" si="4"/>
        <v>#DIV/0!</v>
      </c>
    </row>
    <row r="75" spans="2:13" s="36" customFormat="1" ht="13.5">
      <c r="B75" s="35" t="s">
        <v>82</v>
      </c>
      <c r="C75" s="58">
        <v>0</v>
      </c>
      <c r="D75" s="150"/>
      <c r="E75" s="151"/>
      <c r="F75" s="154"/>
      <c r="G75" s="59">
        <v>0</v>
      </c>
      <c r="H75" s="208"/>
      <c r="I75" s="214"/>
      <c r="J75" s="151"/>
      <c r="K75" s="215"/>
      <c r="L75" s="59">
        <v>0</v>
      </c>
      <c r="M75" s="176"/>
    </row>
    <row r="76" spans="2:13" s="38" customFormat="1" ht="14.25" thickBot="1">
      <c r="B76" s="37" t="s">
        <v>83</v>
      </c>
      <c r="C76" s="148">
        <v>114.7</v>
      </c>
      <c r="D76" s="152"/>
      <c r="E76" s="153"/>
      <c r="F76" s="155"/>
      <c r="G76" s="149">
        <v>0</v>
      </c>
      <c r="H76" s="209"/>
      <c r="I76" s="216"/>
      <c r="J76" s="153"/>
      <c r="K76" s="217"/>
      <c r="L76" s="149">
        <v>0</v>
      </c>
      <c r="M76" s="177"/>
    </row>
    <row r="77" spans="8:13" s="60" customFormat="1" ht="13.5">
      <c r="H77" s="169"/>
      <c r="M77" s="166"/>
    </row>
    <row r="78" spans="8:13" s="60" customFormat="1" ht="14.25" thickBot="1">
      <c r="H78" s="169"/>
      <c r="M78" s="166"/>
    </row>
    <row r="79" spans="2:10" ht="14.25" thickBot="1">
      <c r="B79" s="61" t="s">
        <v>64</v>
      </c>
      <c r="C79" s="39" t="s">
        <v>72</v>
      </c>
      <c r="D79" s="40" t="s">
        <v>151</v>
      </c>
      <c r="E79" s="40" t="s">
        <v>152</v>
      </c>
      <c r="F79" s="41" t="s">
        <v>153</v>
      </c>
      <c r="G79" s="68" t="s">
        <v>154</v>
      </c>
      <c r="I79" s="74" t="s">
        <v>80</v>
      </c>
      <c r="J79" s="68" t="s">
        <v>81</v>
      </c>
    </row>
    <row r="80" spans="2:10" ht="14.25" thickBot="1">
      <c r="B80" s="63" t="s">
        <v>65</v>
      </c>
      <c r="C80" s="75">
        <v>612.619</v>
      </c>
      <c r="D80" s="76">
        <v>300</v>
      </c>
      <c r="E80" s="77">
        <v>0</v>
      </c>
      <c r="F80" s="78">
        <v>200</v>
      </c>
      <c r="G80" s="79">
        <f>D80+E80-F80</f>
        <v>100</v>
      </c>
      <c r="I80" s="185">
        <v>69</v>
      </c>
      <c r="J80" s="186">
        <v>310</v>
      </c>
    </row>
    <row r="81" spans="2:7" ht="13.5">
      <c r="B81" s="1" t="s">
        <v>68</v>
      </c>
      <c r="C81" s="4">
        <v>133.158</v>
      </c>
      <c r="D81" s="80"/>
      <c r="E81" s="5">
        <v>0</v>
      </c>
      <c r="F81" s="6">
        <v>0</v>
      </c>
      <c r="G81" s="79">
        <f aca="true" t="shared" si="7" ref="G81:G86">D81+E81-F81</f>
        <v>0</v>
      </c>
    </row>
    <row r="82" spans="2:7" ht="13.5">
      <c r="B82" s="1" t="s">
        <v>69</v>
      </c>
      <c r="C82" s="4">
        <v>61.685</v>
      </c>
      <c r="D82" s="80">
        <v>30</v>
      </c>
      <c r="E82" s="5">
        <v>0</v>
      </c>
      <c r="F82" s="6">
        <v>30</v>
      </c>
      <c r="G82" s="79">
        <f t="shared" si="7"/>
        <v>0</v>
      </c>
    </row>
    <row r="83" spans="2:13" ht="13.5">
      <c r="B83" s="1" t="s">
        <v>70</v>
      </c>
      <c r="C83" s="4">
        <v>0</v>
      </c>
      <c r="D83" s="80"/>
      <c r="E83" s="5">
        <v>0</v>
      </c>
      <c r="F83" s="6">
        <v>0</v>
      </c>
      <c r="G83" s="79">
        <f t="shared" si="7"/>
        <v>0</v>
      </c>
      <c r="M83" s="62"/>
    </row>
    <row r="84" spans="2:13" ht="13.5">
      <c r="B84" s="2" t="s">
        <v>66</v>
      </c>
      <c r="C84" s="4">
        <v>195.403</v>
      </c>
      <c r="D84" s="80">
        <v>100</v>
      </c>
      <c r="E84" s="5">
        <v>640</v>
      </c>
      <c r="F84" s="6">
        <v>720</v>
      </c>
      <c r="G84" s="79">
        <f t="shared" si="7"/>
        <v>20</v>
      </c>
      <c r="M84" s="62"/>
    </row>
    <row r="85" spans="2:13" ht="13.5">
      <c r="B85" s="64" t="s">
        <v>67</v>
      </c>
      <c r="C85" s="81">
        <v>211.663</v>
      </c>
      <c r="D85" s="82">
        <v>100</v>
      </c>
      <c r="E85" s="83">
        <v>0</v>
      </c>
      <c r="F85" s="84">
        <v>100</v>
      </c>
      <c r="G85" s="79">
        <f t="shared" si="7"/>
        <v>0</v>
      </c>
      <c r="M85" s="62"/>
    </row>
    <row r="86" spans="2:13" ht="14.25" thickBot="1">
      <c r="B86" s="65" t="s">
        <v>4</v>
      </c>
      <c r="C86" s="85">
        <v>273.848</v>
      </c>
      <c r="D86" s="86">
        <v>100</v>
      </c>
      <c r="E86" s="87">
        <v>325</v>
      </c>
      <c r="F86" s="88">
        <v>325</v>
      </c>
      <c r="G86" s="89">
        <f t="shared" si="7"/>
        <v>100</v>
      </c>
      <c r="M86" s="62"/>
    </row>
    <row r="87" spans="2:13" ht="14.25" thickBot="1">
      <c r="B87" s="60"/>
      <c r="C87" s="42"/>
      <c r="D87" s="42"/>
      <c r="E87" s="66"/>
      <c r="F87" s="42"/>
      <c r="G87" s="60"/>
      <c r="M87" s="62"/>
    </row>
    <row r="88" spans="2:13" ht="13.5">
      <c r="B88" s="72" t="s">
        <v>73</v>
      </c>
      <c r="C88" s="74">
        <v>2015</v>
      </c>
      <c r="D88" s="67" t="s">
        <v>155</v>
      </c>
      <c r="E88" s="68" t="s">
        <v>147</v>
      </c>
      <c r="F88" s="42"/>
      <c r="G88" s="60"/>
      <c r="M88" s="62"/>
    </row>
    <row r="89" spans="2:13" ht="13.5">
      <c r="B89" s="73" t="s">
        <v>73</v>
      </c>
      <c r="C89" s="100">
        <f>SUM(C90:C92)</f>
        <v>3676.187</v>
      </c>
      <c r="D89" s="101">
        <f>SUM(D90:D92)</f>
        <v>3750</v>
      </c>
      <c r="E89" s="102">
        <f>SUM(E90:E92)</f>
        <v>3850</v>
      </c>
      <c r="M89" s="62"/>
    </row>
    <row r="90" spans="2:13" ht="13.5" customHeight="1">
      <c r="B90" s="304" t="s">
        <v>97</v>
      </c>
      <c r="C90" s="94">
        <v>3625.566</v>
      </c>
      <c r="D90" s="95">
        <v>3700</v>
      </c>
      <c r="E90" s="96">
        <v>3800</v>
      </c>
      <c r="M90" s="62"/>
    </row>
    <row r="91" spans="2:13" ht="13.5" customHeight="1">
      <c r="B91" s="304" t="s">
        <v>98</v>
      </c>
      <c r="C91" s="94">
        <v>50.621</v>
      </c>
      <c r="D91" s="95">
        <v>50</v>
      </c>
      <c r="E91" s="96">
        <v>50</v>
      </c>
      <c r="M91" s="62"/>
    </row>
    <row r="92" spans="2:13" ht="13.5" customHeight="1" thickBot="1">
      <c r="B92" s="305" t="s">
        <v>99</v>
      </c>
      <c r="C92" s="97">
        <v>0</v>
      </c>
      <c r="D92" s="98">
        <v>0</v>
      </c>
      <c r="E92" s="99">
        <v>0</v>
      </c>
      <c r="M92" s="62"/>
    </row>
    <row r="93" spans="2:13" ht="14.25" thickBot="1">
      <c r="B93" s="60"/>
      <c r="C93" s="60"/>
      <c r="D93" s="60"/>
      <c r="E93" s="60"/>
      <c r="M93" s="62"/>
    </row>
    <row r="94" spans="2:13" ht="13.5">
      <c r="B94" s="69" t="s">
        <v>74</v>
      </c>
      <c r="C94" s="74">
        <v>2015</v>
      </c>
      <c r="D94" s="67" t="s">
        <v>155</v>
      </c>
      <c r="E94" s="68" t="s">
        <v>147</v>
      </c>
      <c r="M94" s="62"/>
    </row>
    <row r="95" spans="2:13" ht="13.5">
      <c r="B95" s="70" t="s">
        <v>75</v>
      </c>
      <c r="C95" s="90">
        <v>0</v>
      </c>
      <c r="D95" s="90">
        <v>0</v>
      </c>
      <c r="E95" s="91">
        <v>0</v>
      </c>
      <c r="M95" s="62"/>
    </row>
    <row r="96" spans="2:13" ht="13.5">
      <c r="B96" s="70" t="s">
        <v>76</v>
      </c>
      <c r="C96" s="90">
        <v>0</v>
      </c>
      <c r="D96" s="90">
        <v>0</v>
      </c>
      <c r="E96" s="91">
        <v>0</v>
      </c>
      <c r="M96" s="62"/>
    </row>
    <row r="97" spans="2:13" ht="13.5">
      <c r="B97" s="70" t="s">
        <v>77</v>
      </c>
      <c r="C97" s="90">
        <v>0</v>
      </c>
      <c r="D97" s="90">
        <v>0</v>
      </c>
      <c r="E97" s="91">
        <v>0</v>
      </c>
      <c r="M97" s="62"/>
    </row>
    <row r="98" spans="2:13" ht="13.5">
      <c r="B98" s="70" t="s">
        <v>78</v>
      </c>
      <c r="C98" s="90">
        <v>100</v>
      </c>
      <c r="D98" s="90">
        <v>100</v>
      </c>
      <c r="E98" s="91">
        <v>0</v>
      </c>
      <c r="M98" s="62"/>
    </row>
    <row r="99" spans="2:13" ht="14.25" thickBot="1">
      <c r="B99" s="71" t="s">
        <v>79</v>
      </c>
      <c r="C99" s="92">
        <v>0</v>
      </c>
      <c r="D99" s="92">
        <v>0</v>
      </c>
      <c r="E99" s="93">
        <v>0</v>
      </c>
      <c r="M99" s="62"/>
    </row>
    <row r="100" ht="13.5">
      <c r="M100" s="62"/>
    </row>
    <row r="101" ht="13.5">
      <c r="M101" s="62"/>
    </row>
    <row r="102" ht="13.5">
      <c r="M102" s="62"/>
    </row>
    <row r="103" ht="13.5">
      <c r="M103" s="62"/>
    </row>
    <row r="104" spans="2:13" ht="13.5">
      <c r="B104" s="156" t="s">
        <v>22</v>
      </c>
      <c r="C104" s="184">
        <f>Identifikace!D15</f>
        <v>42611</v>
      </c>
      <c r="D104" s="157"/>
      <c r="M104" s="62"/>
    </row>
    <row r="105" spans="2:13" ht="13.5">
      <c r="B105" s="158"/>
      <c r="C105" s="157"/>
      <c r="D105" s="157"/>
      <c r="M105" s="62"/>
    </row>
    <row r="106" spans="2:13" ht="13.5">
      <c r="B106" s="156" t="s">
        <v>23</v>
      </c>
      <c r="C106" s="159" t="str">
        <f>Identifikace!D17</f>
        <v>Jindřiška Beránková</v>
      </c>
      <c r="D106" s="159"/>
      <c r="M106" s="62"/>
    </row>
    <row r="107" spans="2:4" ht="13.5">
      <c r="B107" s="156"/>
      <c r="C107" s="159"/>
      <c r="D107" s="159"/>
    </row>
    <row r="108" spans="2:4" ht="13.5" hidden="1">
      <c r="B108" s="156" t="s">
        <v>7</v>
      </c>
      <c r="C108" s="159" t="e">
        <f>Identifikace!#REF!</f>
        <v>#REF!</v>
      </c>
      <c r="D108" s="159"/>
    </row>
    <row r="109" spans="2:4" ht="13.5">
      <c r="B109" s="156" t="s">
        <v>111</v>
      </c>
      <c r="C109" s="160" t="str">
        <f>Identifikace!D20</f>
        <v>Mgr. Hana Horská</v>
      </c>
      <c r="D109" s="159"/>
    </row>
    <row r="110" ht="13.5"/>
    <row r="111" ht="13.5"/>
    <row r="112" ht="13.5" hidden="1"/>
    <row r="113" ht="13.5" hidden="1"/>
    <row r="114" ht="13.5" hidden="1"/>
    <row r="115" ht="13.5" hidden="1"/>
    <row r="116" ht="13.5" hidden="1"/>
    <row r="117" ht="13.5" hidden="1"/>
  </sheetData>
  <sheetProtection/>
  <mergeCells count="3">
    <mergeCell ref="C2:I2"/>
    <mergeCell ref="D3:G3"/>
    <mergeCell ref="I3:L3"/>
  </mergeCells>
  <conditionalFormatting sqref="H1:H2 H75:H65536 H6 M6 H31:H73 M31:M73 H8:H29 M8:M29">
    <cfRule type="cellIs" priority="41" dxfId="1" operator="greaterThan">
      <formula>5%</formula>
    </cfRule>
    <cfRule type="cellIs" priority="42" dxfId="4" operator="greaterThan">
      <formula>2.51%</formula>
    </cfRule>
    <cfRule type="cellIs" priority="43" dxfId="3" operator="between">
      <formula>0.01%</formula>
      <formula>2.5%</formula>
    </cfRule>
    <cfRule type="cellIs" priority="44" dxfId="0" operator="lessThan">
      <formula>0</formula>
    </cfRule>
  </conditionalFormatting>
  <conditionalFormatting sqref="H7">
    <cfRule type="cellIs" priority="5" dxfId="1" operator="greaterThan">
      <formula>5%</formula>
    </cfRule>
    <cfRule type="cellIs" priority="6" dxfId="4" operator="greaterThan">
      <formula>2.51%</formula>
    </cfRule>
    <cfRule type="cellIs" priority="7" dxfId="3" operator="between">
      <formula>0.01%</formula>
      <formula>2.5%</formula>
    </cfRule>
    <cfRule type="cellIs" priority="8" dxfId="0" operator="lessThan">
      <formula>0</formula>
    </cfRule>
  </conditionalFormatting>
  <conditionalFormatting sqref="M7">
    <cfRule type="cellIs" priority="1" dxfId="1" operator="greaterThan">
      <formula>5%</formula>
    </cfRule>
    <cfRule type="cellIs" priority="2" dxfId="4" operator="greaterThan">
      <formula>2.51%</formula>
    </cfRule>
    <cfRule type="cellIs" priority="3" dxfId="3" operator="between">
      <formula>0.01%</formula>
      <formula>2.5%</formula>
    </cfRule>
    <cfRule type="cellIs" priority="4" dxfId="0" operator="lessThan">
      <formula>0</formula>
    </cfRule>
  </conditionalFormatting>
  <dataValidations count="4">
    <dataValidation type="decimal" showInputMessage="1" showErrorMessage="1" errorTitle="Chybné vyplnění" error="Hodnota není vyplněna nebo zadána nesprávná hodnota" sqref="C89:E92 C80:G86">
      <formula1>0</formula1>
      <formula2>99999</formula2>
    </dataValidation>
    <dataValidation type="whole" showInputMessage="1" showErrorMessage="1" errorTitle="Chybové hlášení" error="Hodnota není vyplněna nebo vyplněna nesprávná hodnota" sqref="C95:E99">
      <formula1>0</formula1>
      <formula2>99999</formula2>
    </dataValidation>
    <dataValidation type="decimal" allowBlank="1" showInputMessage="1" showErrorMessage="1" sqref="I80:J80">
      <formula1>1</formula1>
      <formula2>999</formula2>
    </dataValidation>
    <dataValidation type="decimal" showInputMessage="1" showErrorMessage="1" errorTitle="Chyba vyplnění" error="Hodnota není vyplněna nebo zadána nesprávná hodnota" sqref="C5:M76">
      <formula1>-99999</formula1>
      <formula2>99999</formula2>
    </dataValidation>
  </dataValidation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8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2"/>
  <dimension ref="A1:U26"/>
  <sheetViews>
    <sheetView zoomScalePageLayoutView="0" workbookViewId="0" topLeftCell="D1">
      <selection activeCell="G10" sqref="G10"/>
    </sheetView>
  </sheetViews>
  <sheetFormatPr defaultColWidth="0" defaultRowHeight="12.75" zeroHeight="1"/>
  <cols>
    <col min="1" max="1" width="2.140625" style="29" customWidth="1"/>
    <col min="2" max="2" width="5.421875" style="29" customWidth="1"/>
    <col min="3" max="3" width="11.00390625" style="29" customWidth="1"/>
    <col min="4" max="4" width="34.140625" style="29" customWidth="1"/>
    <col min="5" max="5" width="12.7109375" style="236" bestFit="1" customWidth="1"/>
    <col min="6" max="6" width="11.00390625" style="29" customWidth="1"/>
    <col min="7" max="7" width="15.140625" style="229" customWidth="1"/>
    <col min="8" max="10" width="10.140625" style="29" customWidth="1"/>
    <col min="11" max="20" width="12.00390625" style="229" customWidth="1"/>
    <col min="21" max="21" width="3.421875" style="229" customWidth="1"/>
    <col min="22" max="16384" width="8.7109375" style="29" hidden="1" customWidth="1"/>
  </cols>
  <sheetData>
    <row r="1" spans="1:21" s="278" customFormat="1" ht="21">
      <c r="A1" s="276"/>
      <c r="B1" s="362" t="str">
        <f>Identifikace!D8</f>
        <v>Základní škola a Mateřská škola, Chomutov, 17. listopadu 4728, příspěvková organizace</v>
      </c>
      <c r="C1" s="362"/>
      <c r="D1" s="362"/>
      <c r="E1" s="362"/>
      <c r="F1" s="362"/>
      <c r="G1" s="362"/>
      <c r="H1" s="362"/>
      <c r="I1" s="362"/>
      <c r="J1" s="362"/>
      <c r="K1" s="362"/>
      <c r="L1" s="362"/>
      <c r="M1" s="362"/>
      <c r="N1" s="362"/>
      <c r="O1" s="362"/>
      <c r="P1" s="362"/>
      <c r="Q1" s="362"/>
      <c r="R1" s="362"/>
      <c r="S1" s="362"/>
      <c r="T1" s="277"/>
      <c r="U1" s="277"/>
    </row>
    <row r="2" spans="1:21" s="278" customFormat="1" ht="15">
      <c r="A2" s="276"/>
      <c r="B2" s="363" t="str">
        <f>Identifikace!D10</f>
        <v>Chomutov, 17. listopadu 4728, 430 04 Chomutov</v>
      </c>
      <c r="C2" s="363"/>
      <c r="D2" s="363"/>
      <c r="E2" s="363"/>
      <c r="F2" s="363"/>
      <c r="G2" s="363"/>
      <c r="H2" s="363"/>
      <c r="I2" s="363"/>
      <c r="J2" s="363"/>
      <c r="K2" s="363"/>
      <c r="L2" s="363"/>
      <c r="M2" s="363"/>
      <c r="N2" s="363"/>
      <c r="O2" s="363"/>
      <c r="P2" s="363"/>
      <c r="Q2" s="363"/>
      <c r="R2" s="279"/>
      <c r="S2" s="279"/>
      <c r="T2" s="277"/>
      <c r="U2" s="277"/>
    </row>
    <row r="3" spans="1:21" s="278" customFormat="1" ht="13.5">
      <c r="A3" s="276"/>
      <c r="B3" s="280"/>
      <c r="C3" s="280"/>
      <c r="D3" s="280"/>
      <c r="E3" s="280"/>
      <c r="F3" s="280"/>
      <c r="G3" s="279"/>
      <c r="H3" s="280"/>
      <c r="I3" s="280"/>
      <c r="J3" s="280"/>
      <c r="K3" s="279"/>
      <c r="L3" s="279"/>
      <c r="M3" s="279"/>
      <c r="N3" s="279"/>
      <c r="O3" s="279"/>
      <c r="P3" s="279"/>
      <c r="Q3" s="279"/>
      <c r="R3" s="279"/>
      <c r="S3" s="279"/>
      <c r="T3" s="277"/>
      <c r="U3" s="277"/>
    </row>
    <row r="4" spans="1:21" s="278" customFormat="1" ht="25.5">
      <c r="A4" s="276"/>
      <c r="B4" s="364" t="s">
        <v>140</v>
      </c>
      <c r="C4" s="364"/>
      <c r="D4" s="364"/>
      <c r="E4" s="364"/>
      <c r="F4" s="364"/>
      <c r="G4" s="364"/>
      <c r="H4" s="364"/>
      <c r="I4" s="364"/>
      <c r="J4" s="364"/>
      <c r="K4" s="364"/>
      <c r="L4" s="347"/>
      <c r="M4" s="347"/>
      <c r="N4" s="281"/>
      <c r="O4" s="281"/>
      <c r="P4" s="281"/>
      <c r="Q4" s="281"/>
      <c r="R4" s="281"/>
      <c r="S4" s="279"/>
      <c r="T4" s="277"/>
      <c r="U4" s="277"/>
    </row>
    <row r="5" spans="1:21" s="278" customFormat="1" ht="13.5">
      <c r="A5" s="276"/>
      <c r="B5" s="276"/>
      <c r="C5" s="276"/>
      <c r="D5" s="276"/>
      <c r="E5" s="282"/>
      <c r="F5" s="276"/>
      <c r="G5" s="277"/>
      <c r="H5" s="276"/>
      <c r="I5" s="276"/>
      <c r="J5" s="276"/>
      <c r="K5" s="277"/>
      <c r="L5" s="277"/>
      <c r="M5" s="277"/>
      <c r="N5" s="277"/>
      <c r="O5" s="277"/>
      <c r="P5" s="277"/>
      <c r="Q5" s="277"/>
      <c r="R5" s="277"/>
      <c r="S5" s="277"/>
      <c r="T5" s="277"/>
      <c r="U5" s="277"/>
    </row>
    <row r="6" spans="1:21" s="278" customFormat="1" ht="13.5">
      <c r="A6" s="276"/>
      <c r="B6" s="276"/>
      <c r="C6" s="276"/>
      <c r="D6" s="353" t="s">
        <v>121</v>
      </c>
      <c r="E6" s="352"/>
      <c r="F6" s="283" t="s">
        <v>116</v>
      </c>
      <c r="G6" s="284">
        <f>SUMIF(E:E,"M",P:P)</f>
        <v>19965</v>
      </c>
      <c r="H6" s="276"/>
      <c r="I6" s="276"/>
      <c r="J6" s="276"/>
      <c r="K6" s="285" t="s">
        <v>22</v>
      </c>
      <c r="L6" s="276"/>
      <c r="M6" s="286">
        <f>Identifikace!D15</f>
        <v>42611</v>
      </c>
      <c r="N6" s="277"/>
      <c r="O6" s="277"/>
      <c r="P6" s="277"/>
      <c r="Q6" s="277"/>
      <c r="R6" s="277"/>
      <c r="S6" s="277"/>
      <c r="T6" s="277"/>
      <c r="U6" s="277"/>
    </row>
    <row r="7" spans="1:21" s="278" customFormat="1" ht="13.5">
      <c r="A7" s="276"/>
      <c r="B7" s="276"/>
      <c r="C7" s="276"/>
      <c r="D7" s="351" t="s">
        <v>120</v>
      </c>
      <c r="E7" s="352"/>
      <c r="F7" s="283" t="s">
        <v>117</v>
      </c>
      <c r="G7" s="284">
        <f>SUMIF(E:E,"N",P:P)</f>
        <v>620084</v>
      </c>
      <c r="H7" s="276"/>
      <c r="I7" s="276"/>
      <c r="J7" s="276"/>
      <c r="K7" s="287"/>
      <c r="L7" s="276"/>
      <c r="M7" s="277"/>
      <c r="N7" s="277"/>
      <c r="O7" s="277"/>
      <c r="P7" s="277"/>
      <c r="Q7" s="277"/>
      <c r="R7" s="277"/>
      <c r="S7" s="277"/>
      <c r="T7" s="277"/>
      <c r="U7" s="277"/>
    </row>
    <row r="8" spans="1:21" s="278" customFormat="1" ht="13.5">
      <c r="A8" s="276"/>
      <c r="B8" s="276"/>
      <c r="C8" s="276"/>
      <c r="D8" s="343"/>
      <c r="E8" s="344"/>
      <c r="F8" s="283" t="s">
        <v>8</v>
      </c>
      <c r="G8" s="284">
        <f>G6+G7</f>
        <v>640049</v>
      </c>
      <c r="H8" s="276"/>
      <c r="I8" s="276"/>
      <c r="J8" s="276"/>
      <c r="K8" s="285" t="s">
        <v>23</v>
      </c>
      <c r="L8" s="276"/>
      <c r="M8" s="277" t="str">
        <f>Identifikace!D17</f>
        <v>Jindřiška Beránková</v>
      </c>
      <c r="N8" s="277"/>
      <c r="O8" s="277"/>
      <c r="P8" s="277"/>
      <c r="Q8" s="277"/>
      <c r="R8" s="277"/>
      <c r="S8" s="277"/>
      <c r="T8" s="277"/>
      <c r="U8" s="277"/>
    </row>
    <row r="9" spans="1:21" s="278" customFormat="1" ht="13.5">
      <c r="A9" s="276"/>
      <c r="B9" s="276"/>
      <c r="C9" s="276"/>
      <c r="D9" s="282"/>
      <c r="E9" s="288"/>
      <c r="F9" s="289"/>
      <c r="G9" s="290"/>
      <c r="H9" s="276"/>
      <c r="I9" s="276"/>
      <c r="J9" s="276"/>
      <c r="K9" s="285"/>
      <c r="L9" s="276"/>
      <c r="M9" s="277"/>
      <c r="N9" s="277"/>
      <c r="O9" s="277"/>
      <c r="P9" s="277"/>
      <c r="Q9" s="277"/>
      <c r="R9" s="277"/>
      <c r="S9" s="277"/>
      <c r="T9" s="277"/>
      <c r="U9" s="277"/>
    </row>
    <row r="10" spans="1:21" s="105" customFormat="1" ht="13.5">
      <c r="A10" s="29"/>
      <c r="B10" s="29"/>
      <c r="C10" s="29"/>
      <c r="D10" s="356" t="s">
        <v>112</v>
      </c>
      <c r="E10" s="357"/>
      <c r="F10" s="358"/>
      <c r="G10" s="327">
        <v>620084</v>
      </c>
      <c r="H10" s="29"/>
      <c r="I10" s="29"/>
      <c r="J10" s="29"/>
      <c r="K10" s="251" t="s">
        <v>7</v>
      </c>
      <c r="L10" s="29"/>
      <c r="M10" s="231" t="str">
        <f>Identifikace!D20</f>
        <v>Mgr. Hana Horská</v>
      </c>
      <c r="N10" s="229"/>
      <c r="O10" s="229"/>
      <c r="P10" s="229"/>
      <c r="Q10" s="229"/>
      <c r="R10" s="229"/>
      <c r="S10" s="229"/>
      <c r="T10" s="229"/>
      <c r="U10" s="229"/>
    </row>
    <row r="11" spans="1:21" s="105" customFormat="1" ht="13.5">
      <c r="A11" s="29"/>
      <c r="B11" s="29"/>
      <c r="C11" s="29"/>
      <c r="D11" s="236"/>
      <c r="E11" s="249"/>
      <c r="F11" s="250"/>
      <c r="G11" s="234"/>
      <c r="H11" s="29"/>
      <c r="I11" s="29"/>
      <c r="J11" s="29"/>
      <c r="K11" s="229"/>
      <c r="L11" s="229"/>
      <c r="M11" s="229"/>
      <c r="N11" s="229"/>
      <c r="O11" s="229"/>
      <c r="P11" s="229"/>
      <c r="Q11" s="229"/>
      <c r="R11" s="229"/>
      <c r="S11" s="229"/>
      <c r="T11" s="229"/>
      <c r="U11" s="229"/>
    </row>
    <row r="12" spans="1:21" s="105" customFormat="1" ht="13.5">
      <c r="A12" s="29"/>
      <c r="B12" s="29"/>
      <c r="C12" s="29"/>
      <c r="D12" s="236"/>
      <c r="E12" s="249"/>
      <c r="F12" s="250"/>
      <c r="G12" s="234"/>
      <c r="H12" s="29"/>
      <c r="I12" s="29"/>
      <c r="J12" s="29"/>
      <c r="K12" s="229"/>
      <c r="L12" s="229"/>
      <c r="M12" s="229"/>
      <c r="N12" s="229"/>
      <c r="O12" s="229"/>
      <c r="P12" s="229"/>
      <c r="Q12" s="229"/>
      <c r="R12" s="229"/>
      <c r="S12" s="229"/>
      <c r="T12" s="229"/>
      <c r="U12" s="229"/>
    </row>
    <row r="13" spans="1:21" s="105" customFormat="1" ht="14.25" thickBot="1">
      <c r="A13" s="29"/>
      <c r="B13" s="29"/>
      <c r="C13" s="29"/>
      <c r="D13" s="29"/>
      <c r="E13" s="236"/>
      <c r="F13" s="29"/>
      <c r="G13" s="229"/>
      <c r="H13" s="29"/>
      <c r="I13" s="29"/>
      <c r="J13" s="29"/>
      <c r="K13" s="229"/>
      <c r="L13" s="229"/>
      <c r="M13" s="229"/>
      <c r="N13" s="229"/>
      <c r="O13" s="229"/>
      <c r="P13" s="229"/>
      <c r="Q13" s="229"/>
      <c r="R13" s="229"/>
      <c r="S13" s="229"/>
      <c r="T13" s="229"/>
      <c r="U13" s="229"/>
    </row>
    <row r="14" spans="1:21" s="105" customFormat="1" ht="13.5">
      <c r="A14" s="29"/>
      <c r="B14" s="340" t="s">
        <v>9</v>
      </c>
      <c r="C14" s="340" t="s">
        <v>101</v>
      </c>
      <c r="D14" s="340" t="s">
        <v>10</v>
      </c>
      <c r="E14" s="252" t="s">
        <v>115</v>
      </c>
      <c r="F14" s="340" t="s">
        <v>11</v>
      </c>
      <c r="G14" s="348" t="s">
        <v>12</v>
      </c>
      <c r="H14" s="340" t="s">
        <v>13</v>
      </c>
      <c r="I14" s="340" t="s">
        <v>14</v>
      </c>
      <c r="J14" s="340" t="s">
        <v>15</v>
      </c>
      <c r="K14" s="348" t="s">
        <v>16</v>
      </c>
      <c r="L14" s="359" t="s">
        <v>142</v>
      </c>
      <c r="M14" s="360"/>
      <c r="N14" s="360"/>
      <c r="O14" s="360"/>
      <c r="P14" s="345" t="s">
        <v>143</v>
      </c>
      <c r="Q14" s="345" t="s">
        <v>17</v>
      </c>
      <c r="R14" s="345"/>
      <c r="S14" s="345"/>
      <c r="T14" s="345"/>
      <c r="U14" s="232"/>
    </row>
    <row r="15" spans="1:21" s="105" customFormat="1" ht="14.25" thickBot="1">
      <c r="A15" s="29"/>
      <c r="B15" s="341"/>
      <c r="C15" s="341"/>
      <c r="D15" s="341"/>
      <c r="E15" s="248" t="s">
        <v>118</v>
      </c>
      <c r="F15" s="341"/>
      <c r="G15" s="349"/>
      <c r="H15" s="341"/>
      <c r="I15" s="341"/>
      <c r="J15" s="341"/>
      <c r="K15" s="349"/>
      <c r="L15" s="361"/>
      <c r="M15" s="361"/>
      <c r="N15" s="361"/>
      <c r="O15" s="361"/>
      <c r="P15" s="355"/>
      <c r="Q15" s="346"/>
      <c r="R15" s="346"/>
      <c r="S15" s="346"/>
      <c r="T15" s="346"/>
      <c r="U15" s="232"/>
    </row>
    <row r="16" spans="1:21" s="105" customFormat="1" ht="14.25" thickBot="1">
      <c r="A16" s="29"/>
      <c r="B16" s="342"/>
      <c r="C16" s="342"/>
      <c r="D16" s="342"/>
      <c r="E16" s="253" t="s">
        <v>119</v>
      </c>
      <c r="F16" s="342"/>
      <c r="G16" s="350"/>
      <c r="H16" s="342"/>
      <c r="I16" s="342"/>
      <c r="J16" s="342"/>
      <c r="K16" s="265">
        <v>2016</v>
      </c>
      <c r="L16" s="266" t="s">
        <v>18</v>
      </c>
      <c r="M16" s="266" t="s">
        <v>19</v>
      </c>
      <c r="N16" s="266" t="s">
        <v>20</v>
      </c>
      <c r="O16" s="266" t="s">
        <v>21</v>
      </c>
      <c r="P16" s="346"/>
      <c r="Q16" s="230" t="s">
        <v>24</v>
      </c>
      <c r="R16" s="230" t="s">
        <v>25</v>
      </c>
      <c r="S16" s="230" t="s">
        <v>100</v>
      </c>
      <c r="T16" s="230" t="s">
        <v>144</v>
      </c>
      <c r="U16" s="233"/>
    </row>
    <row r="17" spans="1:21" s="105" customFormat="1" ht="14.25" thickBot="1">
      <c r="A17" s="29"/>
      <c r="B17" s="354" t="s">
        <v>122</v>
      </c>
      <c r="C17" s="354"/>
      <c r="D17" s="354"/>
      <c r="E17" s="314" t="s">
        <v>141</v>
      </c>
      <c r="F17" s="256"/>
      <c r="G17" s="254">
        <f>SUM(G19:G9999)</f>
        <v>47785161.1</v>
      </c>
      <c r="H17" s="255" t="s">
        <v>103</v>
      </c>
      <c r="I17" s="255" t="s">
        <v>103</v>
      </c>
      <c r="J17" s="255" t="s">
        <v>103</v>
      </c>
      <c r="K17" s="254">
        <f aca="true" t="shared" si="0" ref="K17:T17">SUM(K19:K9999)</f>
        <v>12556221.15</v>
      </c>
      <c r="L17" s="299">
        <f t="shared" si="0"/>
        <v>164604.05</v>
      </c>
      <c r="M17" s="299">
        <f t="shared" si="0"/>
        <v>160012.25</v>
      </c>
      <c r="N17" s="299">
        <f t="shared" si="0"/>
        <v>160012.25</v>
      </c>
      <c r="O17" s="299">
        <f t="shared" si="0"/>
        <v>160012.25</v>
      </c>
      <c r="P17" s="254">
        <f t="shared" si="0"/>
        <v>640049</v>
      </c>
      <c r="Q17" s="106">
        <f t="shared" si="0"/>
        <v>640049</v>
      </c>
      <c r="R17" s="106">
        <f t="shared" si="0"/>
        <v>640049</v>
      </c>
      <c r="S17" s="106">
        <f t="shared" si="0"/>
        <v>625075.25</v>
      </c>
      <c r="T17" s="106">
        <f t="shared" si="0"/>
        <v>620084</v>
      </c>
      <c r="U17" s="234"/>
    </row>
    <row r="18" spans="1:21" s="105" customFormat="1" ht="14.25" thickBot="1">
      <c r="A18" s="29"/>
      <c r="B18" s="257" t="s">
        <v>123</v>
      </c>
      <c r="C18" s="257"/>
      <c r="D18" s="257"/>
      <c r="E18" s="257"/>
      <c r="F18" s="257"/>
      <c r="G18" s="259"/>
      <c r="H18" s="258"/>
      <c r="I18" s="258"/>
      <c r="J18" s="258"/>
      <c r="K18" s="259"/>
      <c r="L18" s="259"/>
      <c r="M18" s="259"/>
      <c r="N18" s="259"/>
      <c r="O18" s="259"/>
      <c r="P18" s="259"/>
      <c r="Q18" s="259"/>
      <c r="R18" s="259"/>
      <c r="S18" s="259"/>
      <c r="T18" s="259"/>
      <c r="U18" s="234"/>
    </row>
    <row r="19" spans="1:21" s="105" customFormat="1" ht="13.5">
      <c r="A19" s="29"/>
      <c r="B19" s="267">
        <v>1</v>
      </c>
      <c r="C19" s="239" t="s">
        <v>160</v>
      </c>
      <c r="D19" s="268" t="s">
        <v>161</v>
      </c>
      <c r="E19" s="246" t="s">
        <v>116</v>
      </c>
      <c r="F19" s="237">
        <v>40544</v>
      </c>
      <c r="G19" s="242">
        <v>58567.2</v>
      </c>
      <c r="H19" s="240" t="s">
        <v>162</v>
      </c>
      <c r="I19" s="322">
        <v>0.2</v>
      </c>
      <c r="J19" s="241" t="s">
        <v>172</v>
      </c>
      <c r="K19" s="242">
        <v>58567.2</v>
      </c>
      <c r="L19" s="242">
        <v>0</v>
      </c>
      <c r="M19" s="242">
        <v>0</v>
      </c>
      <c r="N19" s="242">
        <v>0</v>
      </c>
      <c r="O19" s="242">
        <v>0</v>
      </c>
      <c r="P19" s="242">
        <v>0</v>
      </c>
      <c r="Q19" s="242">
        <v>0</v>
      </c>
      <c r="R19" s="242">
        <v>0</v>
      </c>
      <c r="S19" s="242">
        <v>0</v>
      </c>
      <c r="T19" s="242">
        <v>0</v>
      </c>
      <c r="U19" s="235"/>
    </row>
    <row r="20" spans="1:21" s="105" customFormat="1" ht="13.5">
      <c r="A20" s="29"/>
      <c r="B20" s="269">
        <v>2</v>
      </c>
      <c r="C20" s="323">
        <v>24838</v>
      </c>
      <c r="D20" s="270" t="s">
        <v>163</v>
      </c>
      <c r="E20" s="247" t="s">
        <v>116</v>
      </c>
      <c r="F20" s="238">
        <v>40975</v>
      </c>
      <c r="G20" s="244">
        <v>91836</v>
      </c>
      <c r="H20" s="243" t="s">
        <v>162</v>
      </c>
      <c r="I20" s="324">
        <v>0.2</v>
      </c>
      <c r="J20" s="271" t="s">
        <v>172</v>
      </c>
      <c r="K20" s="272">
        <v>87244.2</v>
      </c>
      <c r="L20" s="245">
        <v>4591.8</v>
      </c>
      <c r="M20" s="245">
        <v>0</v>
      </c>
      <c r="N20" s="245">
        <v>0</v>
      </c>
      <c r="O20" s="245">
        <v>0</v>
      </c>
      <c r="P20" s="244">
        <v>0</v>
      </c>
      <c r="Q20" s="245">
        <v>0</v>
      </c>
      <c r="R20" s="245">
        <v>0</v>
      </c>
      <c r="S20" s="245">
        <v>0</v>
      </c>
      <c r="T20" s="245">
        <v>0</v>
      </c>
      <c r="U20" s="235"/>
    </row>
    <row r="21" spans="1:21" s="105" customFormat="1" ht="13.5">
      <c r="A21" s="29"/>
      <c r="B21" s="273">
        <v>3</v>
      </c>
      <c r="C21" s="260" t="s">
        <v>164</v>
      </c>
      <c r="D21" s="274" t="s">
        <v>165</v>
      </c>
      <c r="E21" s="261" t="s">
        <v>116</v>
      </c>
      <c r="F21" s="262">
        <v>40598</v>
      </c>
      <c r="G21" s="264">
        <v>166940</v>
      </c>
      <c r="H21" s="263" t="s">
        <v>162</v>
      </c>
      <c r="I21" s="325">
        <v>0.2</v>
      </c>
      <c r="J21" s="275" t="s">
        <v>172</v>
      </c>
      <c r="K21" s="264">
        <v>166940</v>
      </c>
      <c r="L21" s="264">
        <v>0</v>
      </c>
      <c r="M21" s="264">
        <v>0</v>
      </c>
      <c r="N21" s="264">
        <v>0</v>
      </c>
      <c r="O21" s="264">
        <v>0</v>
      </c>
      <c r="P21" s="264">
        <v>0</v>
      </c>
      <c r="Q21" s="264">
        <v>0</v>
      </c>
      <c r="R21" s="264">
        <v>0</v>
      </c>
      <c r="S21" s="264">
        <v>0</v>
      </c>
      <c r="T21" s="264">
        <v>0</v>
      </c>
      <c r="U21" s="235"/>
    </row>
    <row r="22" spans="1:21" s="105" customFormat="1" ht="13.5">
      <c r="A22" s="29"/>
      <c r="B22" s="273">
        <v>4</v>
      </c>
      <c r="C22" s="260" t="s">
        <v>166</v>
      </c>
      <c r="D22" s="274" t="s">
        <v>167</v>
      </c>
      <c r="E22" s="261" t="s">
        <v>116</v>
      </c>
      <c r="F22" s="262">
        <v>42095</v>
      </c>
      <c r="G22" s="264">
        <v>99825</v>
      </c>
      <c r="H22" s="263" t="s">
        <v>168</v>
      </c>
      <c r="I22" s="325">
        <v>0.2</v>
      </c>
      <c r="J22" s="275" t="s">
        <v>172</v>
      </c>
      <c r="K22" s="264">
        <v>34938.75</v>
      </c>
      <c r="L22" s="264">
        <v>4991.25</v>
      </c>
      <c r="M22" s="264">
        <v>4991.25</v>
      </c>
      <c r="N22" s="264">
        <v>4991.25</v>
      </c>
      <c r="O22" s="264">
        <v>4991.25</v>
      </c>
      <c r="P22" s="264">
        <v>19965</v>
      </c>
      <c r="Q22" s="264">
        <v>19965</v>
      </c>
      <c r="R22" s="264">
        <v>19965</v>
      </c>
      <c r="S22" s="264">
        <v>4991.25</v>
      </c>
      <c r="T22" s="264">
        <v>0</v>
      </c>
      <c r="U22" s="235"/>
    </row>
    <row r="23" spans="1:21" s="105" customFormat="1" ht="13.5">
      <c r="A23" s="29"/>
      <c r="B23" s="273">
        <v>5</v>
      </c>
      <c r="C23" s="260" t="s">
        <v>169</v>
      </c>
      <c r="D23" s="274" t="s">
        <v>170</v>
      </c>
      <c r="E23" s="261" t="s">
        <v>117</v>
      </c>
      <c r="F23" s="262">
        <v>29099</v>
      </c>
      <c r="G23" s="264">
        <v>47367992.9</v>
      </c>
      <c r="H23" s="263" t="s">
        <v>162</v>
      </c>
      <c r="I23" s="326">
        <v>0.0131</v>
      </c>
      <c r="J23" s="275" t="s">
        <v>171</v>
      </c>
      <c r="K23" s="264">
        <v>12208531</v>
      </c>
      <c r="L23" s="264">
        <v>155021</v>
      </c>
      <c r="M23" s="264">
        <v>155021</v>
      </c>
      <c r="N23" s="264">
        <v>155021</v>
      </c>
      <c r="O23" s="264">
        <v>155021</v>
      </c>
      <c r="P23" s="264">
        <v>620084</v>
      </c>
      <c r="Q23" s="264">
        <v>620084</v>
      </c>
      <c r="R23" s="264">
        <v>620084</v>
      </c>
      <c r="S23" s="264">
        <v>620084</v>
      </c>
      <c r="T23" s="264">
        <v>620084</v>
      </c>
      <c r="U23" s="235"/>
    </row>
    <row r="24" spans="1:21" s="105" customFormat="1" ht="14.25" thickBot="1">
      <c r="A24" s="29"/>
      <c r="B24" s="291"/>
      <c r="C24" s="292"/>
      <c r="D24" s="293"/>
      <c r="E24" s="294"/>
      <c r="F24" s="295"/>
      <c r="G24" s="296"/>
      <c r="H24" s="297"/>
      <c r="I24" s="298"/>
      <c r="J24" s="298"/>
      <c r="K24" s="296"/>
      <c r="L24" s="296"/>
      <c r="M24" s="296"/>
      <c r="N24" s="296"/>
      <c r="O24" s="296"/>
      <c r="P24" s="296"/>
      <c r="Q24" s="296"/>
      <c r="R24" s="296"/>
      <c r="S24" s="296"/>
      <c r="T24" s="296"/>
      <c r="U24" s="235"/>
    </row>
    <row r="25" ht="13.5"/>
    <row r="26" spans="1:21" s="105" customFormat="1" ht="13.5">
      <c r="A26" s="29"/>
      <c r="B26" s="29"/>
      <c r="C26" s="29"/>
      <c r="D26" s="29"/>
      <c r="E26" s="236"/>
      <c r="F26" s="29"/>
      <c r="G26" s="229"/>
      <c r="H26" s="29"/>
      <c r="I26" s="29"/>
      <c r="J26" s="29"/>
      <c r="K26" s="229"/>
      <c r="L26" s="229"/>
      <c r="M26" s="229"/>
      <c r="N26" s="229"/>
      <c r="O26" s="229"/>
      <c r="P26" s="229"/>
      <c r="Q26" s="229"/>
      <c r="R26" s="229"/>
      <c r="S26" s="229"/>
      <c r="T26" s="229"/>
      <c r="U26" s="229"/>
    </row>
    <row r="27" ht="13.5" hidden="1"/>
    <row r="28" ht="13.5" hidden="1"/>
    <row r="29" ht="13.5" hidden="1"/>
    <row r="30" ht="13.5" hidden="1"/>
    <row r="31" ht="13.5" hidden="1"/>
    <row r="32" ht="13.5" hidden="1"/>
    <row r="33" ht="13.5" hidden="1"/>
    <row r="34" ht="13.5" hidden="1"/>
    <row r="35" ht="13.5" hidden="1"/>
    <row r="36" ht="13.5" hidden="1"/>
    <row r="37" ht="13.5" hidden="1"/>
    <row r="38" ht="13.5" hidden="1"/>
    <row r="39" ht="13.5" hidden="1"/>
    <row r="40" ht="13.5" hidden="1"/>
    <row r="41" ht="13.5" hidden="1"/>
    <row r="42" ht="13.5" hidden="1"/>
    <row r="43" ht="13.5" hidden="1"/>
    <row r="44" ht="13.5" hidden="1"/>
    <row r="45" ht="13.5" hidden="1"/>
    <row r="46" ht="13.5" hidden="1"/>
    <row r="47" ht="13.5" hidden="1"/>
    <row r="48" ht="13.5" hidden="1"/>
    <row r="49" ht="13.5" hidden="1"/>
    <row r="50" ht="13.5" hidden="1"/>
    <row r="51" ht="13.5" hidden="1"/>
    <row r="52" ht="13.5" hidden="1"/>
    <row r="53" ht="13.5" hidden="1"/>
    <row r="54" ht="13.5" hidden="1"/>
    <row r="55" ht="13.5" hidden="1"/>
    <row r="56" ht="13.5" hidden="1"/>
    <row r="57" ht="13.5" hidden="1"/>
    <row r="58" ht="13.5" hidden="1"/>
    <row r="59" ht="13.5" hidden="1"/>
    <row r="60" ht="13.5" hidden="1"/>
    <row r="61" ht="13.5" hidden="1"/>
    <row r="62" ht="13.5" hidden="1"/>
    <row r="63" ht="13.5" hidden="1"/>
    <row r="64" ht="13.5" hidden="1"/>
    <row r="65" ht="13.5" hidden="1"/>
    <row r="66" ht="13.5" hidden="1"/>
    <row r="67" ht="13.5" hidden="1"/>
    <row r="68" ht="13.5" hidden="1"/>
    <row r="69" ht="13.5" hidden="1"/>
    <row r="70" ht="13.5" hidden="1"/>
    <row r="71" ht="13.5" hidden="1"/>
    <row r="72" ht="13.5" hidden="1"/>
    <row r="73" ht="13.5" hidden="1"/>
    <row r="74" ht="13.5" hidden="1"/>
    <row r="75" ht="13.5" hidden="1"/>
    <row r="76" ht="13.5" hidden="1"/>
    <row r="77" ht="13.5" hidden="1"/>
    <row r="78" ht="13.5" hidden="1"/>
    <row r="79" ht="13.5" hidden="1"/>
    <row r="80" ht="13.5" hidden="1"/>
    <row r="81" ht="13.5" hidden="1"/>
    <row r="82" ht="13.5" hidden="1"/>
    <row r="83" ht="13.5" hidden="1"/>
    <row r="84" ht="13.5" hidden="1"/>
    <row r="85" ht="13.5" hidden="1"/>
    <row r="86" ht="13.5" hidden="1"/>
    <row r="87" ht="13.5" hidden="1"/>
    <row r="88" ht="13.5" hidden="1"/>
    <row r="89" ht="13.5" hidden="1"/>
    <row r="90" ht="13.5" hidden="1"/>
    <row r="91" ht="13.5" hidden="1"/>
    <row r="92" ht="13.5" hidden="1"/>
    <row r="93" ht="13.5" hidden="1"/>
    <row r="94" ht="13.5" hidden="1"/>
    <row r="95" ht="13.5" hidden="1"/>
    <row r="96" ht="13.5" hidden="1"/>
    <row r="97" ht="13.5" hidden="1"/>
    <row r="98" ht="13.5" hidden="1"/>
    <row r="99" ht="13.5" hidden="1"/>
    <row r="100" ht="13.5" hidden="1"/>
    <row r="101" ht="13.5" hidden="1"/>
    <row r="102" ht="13.5" hidden="1"/>
    <row r="103" ht="13.5" hidden="1"/>
    <row r="104" ht="13.5" hidden="1"/>
    <row r="105" ht="13.5" hidden="1"/>
    <row r="106" ht="13.5" hidden="1"/>
    <row r="107" ht="13.5" hidden="1"/>
    <row r="108" ht="13.5" hidden="1"/>
    <row r="109" ht="13.5" hidden="1"/>
    <row r="110" ht="13.5" hidden="1"/>
    <row r="111" ht="13.5" hidden="1"/>
    <row r="112" ht="13.5" hidden="1"/>
    <row r="113" ht="13.5" hidden="1"/>
    <row r="114" ht="13.5" hidden="1"/>
    <row r="115" ht="13.5" hidden="1"/>
    <row r="116" ht="13.5" hidden="1"/>
    <row r="117" ht="13.5" hidden="1"/>
    <row r="118" ht="13.5" hidden="1"/>
    <row r="119" ht="13.5" hidden="1"/>
    <row r="120" ht="13.5" hidden="1"/>
    <row r="121" ht="13.5" hidden="1"/>
    <row r="122" ht="13.5" hidden="1"/>
    <row r="123" ht="13.5" hidden="1"/>
    <row r="124" ht="13.5" hidden="1"/>
    <row r="125" ht="13.5" hidden="1"/>
    <row r="126" ht="13.5" hidden="1"/>
    <row r="127" ht="13.5" hidden="1"/>
    <row r="128" ht="13.5" hidden="1"/>
    <row r="129" ht="13.5" hidden="1"/>
    <row r="130" ht="13.5" hidden="1"/>
    <row r="131" ht="13.5" hidden="1"/>
    <row r="132" ht="13.5" hidden="1"/>
    <row r="133" ht="13.5" hidden="1"/>
    <row r="134" ht="13.5" hidden="1"/>
    <row r="135" ht="13.5" hidden="1"/>
    <row r="136" ht="13.5" hidden="1"/>
    <row r="137" ht="13.5" hidden="1"/>
    <row r="138" ht="13.5" hidden="1"/>
    <row r="139" ht="13.5" hidden="1"/>
    <row r="140" ht="13.5" hidden="1"/>
    <row r="141" ht="13.5" hidden="1"/>
    <row r="142" ht="13.5" hidden="1"/>
    <row r="143" ht="13.5" hidden="1"/>
    <row r="144" ht="13.5" hidden="1"/>
    <row r="145" ht="13.5" hidden="1"/>
    <row r="146" ht="13.5" hidden="1"/>
    <row r="147" ht="13.5" hidden="1"/>
    <row r="148" ht="13.5" hidden="1"/>
    <row r="149" ht="13.5" hidden="1"/>
    <row r="150" ht="13.5" hidden="1"/>
    <row r="151" ht="13.5" hidden="1"/>
    <row r="152" ht="13.5" hidden="1"/>
    <row r="153" ht="13.5" hidden="1"/>
    <row r="154" ht="13.5" hidden="1"/>
    <row r="155" ht="13.5" hidden="1"/>
    <row r="156" ht="13.5" hidden="1"/>
    <row r="157" ht="13.5" hidden="1"/>
    <row r="158" ht="13.5" hidden="1"/>
    <row r="159" ht="13.5" hidden="1"/>
    <row r="160" ht="13.5" hidden="1"/>
    <row r="161" ht="13.5" hidden="1"/>
    <row r="162" ht="13.5" hidden="1"/>
    <row r="163" ht="13.5" hidden="1"/>
    <row r="164" ht="13.5" hidden="1"/>
    <row r="165" ht="13.5" hidden="1"/>
    <row r="166" ht="13.5" hidden="1"/>
    <row r="167" ht="13.5" hidden="1"/>
    <row r="168" ht="13.5" hidden="1"/>
    <row r="169" ht="13.5" hidden="1"/>
    <row r="170" ht="13.5" hidden="1"/>
    <row r="171" ht="13.5" hidden="1"/>
    <row r="172" ht="13.5" hidden="1"/>
    <row r="173" ht="13.5" hidden="1"/>
    <row r="174" ht="13.5" hidden="1"/>
    <row r="175" ht="13.5" hidden="1"/>
    <row r="176" ht="13.5" hidden="1"/>
    <row r="177" ht="13.5" hidden="1"/>
    <row r="178" ht="13.5" hidden="1"/>
    <row r="179" ht="13.5" hidden="1"/>
    <row r="180" ht="13.5" hidden="1"/>
    <row r="181" ht="13.5" hidden="1"/>
    <row r="182" ht="13.5" hidden="1"/>
    <row r="183" ht="13.5" hidden="1"/>
    <row r="184" ht="13.5" hidden="1"/>
    <row r="185" ht="13.5" hidden="1"/>
    <row r="186" ht="13.5" hidden="1"/>
    <row r="187" ht="13.5" hidden="1"/>
    <row r="188" ht="13.5" hidden="1"/>
    <row r="189" ht="13.5" hidden="1"/>
    <row r="190" ht="13.5" hidden="1"/>
    <row r="191" ht="13.5" hidden="1"/>
    <row r="192" ht="13.5" hidden="1"/>
    <row r="193" ht="13.5" hidden="1"/>
    <row r="194" ht="13.5" hidden="1"/>
    <row r="195" ht="13.5" hidden="1"/>
    <row r="196" ht="13.5" hidden="1"/>
    <row r="197" ht="13.5" hidden="1"/>
    <row r="198" ht="13.5" hidden="1"/>
    <row r="199" ht="13.5" hidden="1"/>
    <row r="200" ht="13.5" hidden="1"/>
    <row r="201" ht="13.5" hidden="1"/>
    <row r="202" ht="13.5" hidden="1"/>
    <row r="203" ht="13.5" hidden="1"/>
    <row r="204" ht="13.5" hidden="1"/>
    <row r="205" ht="13.5" hidden="1"/>
    <row r="206" ht="13.5" hidden="1"/>
    <row r="207" ht="13.5" hidden="1"/>
    <row r="208" ht="13.5" hidden="1"/>
    <row r="209" ht="13.5" hidden="1"/>
    <row r="210" ht="13.5" hidden="1"/>
    <row r="211" ht="13.5" hidden="1"/>
    <row r="212" ht="13.5" hidden="1"/>
    <row r="213" ht="13.5" hidden="1"/>
    <row r="214" ht="13.5" hidden="1"/>
    <row r="215" ht="13.5" hidden="1"/>
    <row r="216" ht="13.5" hidden="1"/>
    <row r="217" ht="13.5" hidden="1"/>
    <row r="218" ht="13.5" hidden="1"/>
    <row r="219" ht="13.5" hidden="1"/>
    <row r="220" ht="13.5" hidden="1"/>
    <row r="221" ht="13.5" hidden="1"/>
    <row r="222" ht="13.5"/>
    <row r="223" ht="13.5"/>
  </sheetData>
  <sheetProtection/>
  <mergeCells count="21">
    <mergeCell ref="B1:S1"/>
    <mergeCell ref="D14:D16"/>
    <mergeCell ref="F14:F16"/>
    <mergeCell ref="B2:Q2"/>
    <mergeCell ref="B4:K4"/>
    <mergeCell ref="H14:H16"/>
    <mergeCell ref="B17:D17"/>
    <mergeCell ref="P14:P16"/>
    <mergeCell ref="D10:F10"/>
    <mergeCell ref="K14:K15"/>
    <mergeCell ref="L14:O15"/>
    <mergeCell ref="C14:C16"/>
    <mergeCell ref="B14:B16"/>
    <mergeCell ref="I14:I16"/>
    <mergeCell ref="D8:E8"/>
    <mergeCell ref="Q14:T15"/>
    <mergeCell ref="L4:M4"/>
    <mergeCell ref="G14:G16"/>
    <mergeCell ref="D7:E7"/>
    <mergeCell ref="D6:E6"/>
    <mergeCell ref="J14:J16"/>
  </mergeCells>
  <conditionalFormatting sqref="E1:E5 F6:F9 F11:F12 E26 E13:E24">
    <cfRule type="containsText" priority="7" dxfId="1" operator="containsText" text="N">
      <formula>NOT(ISERROR(SEARCH("N",E1)))</formula>
    </cfRule>
    <cfRule type="cellIs" priority="8" dxfId="1" operator="equal">
      <formula>n</formula>
    </cfRule>
    <cfRule type="cellIs" priority="9" dxfId="0" operator="equal">
      <formula>"M"</formula>
    </cfRule>
  </conditionalFormatting>
  <printOptions/>
  <pageMargins left="0.3937007874015748" right="0.3937007874015748" top="0.3937007874015748" bottom="0.3937007874015748" header="0.5118110236220472" footer="0.5118110236220472"/>
  <pageSetup horizontalDpi="300" verticalDpi="300" orientation="landscape" paperSize="9" scale="52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Město Chomutov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Jan Mareš</dc:creator>
  <cp:keywords/>
  <dc:description/>
  <cp:lastModifiedBy>Ing. Romana Matějková</cp:lastModifiedBy>
  <cp:lastPrinted>2016-08-22T06:44:41Z</cp:lastPrinted>
  <dcterms:created xsi:type="dcterms:W3CDTF">2006-03-21T13:33:46Z</dcterms:created>
  <dcterms:modified xsi:type="dcterms:W3CDTF">2016-10-18T12:13:30Z</dcterms:modified>
  <cp:category/>
  <cp:version/>
  <cp:contentType/>
  <cp:contentStatus/>
</cp:coreProperties>
</file>