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hhonigova\Desktop\Documents\ROZPOČTY\ROZPOČET 2021\ZMĚNY ROZPOČTU BĚHEM ROKU 2021\ZŠ Písečná\"/>
    </mc:Choice>
  </mc:AlternateContent>
  <xr:revisionPtr revIDLastSave="0" documentId="13_ncr:1_{98D11CD1-09A3-4421-96AD-D08A0A644E1A}" xr6:coauthVersionLast="36" xr6:coauthVersionMax="36" xr10:uidLastSave="{00000000-0000-0000-0000-000000000000}"/>
  <bookViews>
    <workbookView xWindow="0" yWindow="0" windowWidth="23040" windowHeight="9540" xr2:uid="{00000000-000D-0000-FFFF-FFFF00000000}"/>
  </bookViews>
  <sheets>
    <sheet name="návrh změny rozpočtu " sheetId="3" r:id="rId1"/>
  </sheets>
  <definedNames>
    <definedName name="_xlnm.Print_Area" localSheetId="0">'návrh změny rozpočtu '!$A$1:$Q$76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3" l="1"/>
  <c r="E50" i="3"/>
  <c r="M20" i="3"/>
  <c r="O20" i="3" l="1"/>
  <c r="M38" i="3" l="1"/>
  <c r="O38" i="3" s="1"/>
  <c r="M37" i="3"/>
  <c r="O37" i="3" s="1"/>
  <c r="M36" i="3"/>
  <c r="O36" i="3" s="1"/>
  <c r="M35" i="3"/>
  <c r="O35" i="3" s="1"/>
  <c r="M34" i="3"/>
  <c r="O34" i="3" s="1"/>
  <c r="M33" i="3"/>
  <c r="O33" i="3" s="1"/>
  <c r="M32" i="3"/>
  <c r="O32" i="3" s="1"/>
  <c r="M31" i="3"/>
  <c r="O31" i="3" s="1"/>
  <c r="M30" i="3"/>
  <c r="O30" i="3" s="1"/>
  <c r="M29" i="3"/>
  <c r="O29" i="3" s="1"/>
  <c r="M28" i="3"/>
  <c r="O28" i="3" s="1"/>
  <c r="M23" i="3"/>
  <c r="M22" i="3"/>
  <c r="M21" i="3"/>
  <c r="M19" i="3"/>
  <c r="M18" i="3"/>
  <c r="M17" i="3"/>
  <c r="M16" i="3"/>
  <c r="M15" i="3"/>
  <c r="D50" i="3" l="1"/>
  <c r="H39" i="3"/>
  <c r="F39" i="3"/>
  <c r="E39" i="3"/>
  <c r="D39" i="3"/>
  <c r="G39" i="3" s="1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H24" i="3"/>
  <c r="G23" i="3"/>
  <c r="I23" i="3" s="1"/>
  <c r="G22" i="3"/>
  <c r="I22" i="3" s="1"/>
  <c r="G21" i="3"/>
  <c r="I21" i="3" s="1"/>
  <c r="I20" i="3"/>
  <c r="P20" i="3" s="1"/>
  <c r="G19" i="3"/>
  <c r="I19" i="3" s="1"/>
  <c r="G18" i="3"/>
  <c r="I18" i="3" s="1"/>
  <c r="G17" i="3"/>
  <c r="I17" i="3" s="1"/>
  <c r="G16" i="3"/>
  <c r="I16" i="3" s="1"/>
  <c r="G15" i="3"/>
  <c r="I15" i="3" s="1"/>
  <c r="F24" i="3"/>
  <c r="E24" i="3"/>
  <c r="D24" i="3"/>
  <c r="G24" i="3" s="1"/>
  <c r="D40" i="3" l="1"/>
  <c r="I24" i="3"/>
  <c r="I39" i="3"/>
  <c r="L39" i="3"/>
  <c r="G53" i="3" l="1"/>
  <c r="N24" i="3" l="1"/>
  <c r="L24" i="3"/>
  <c r="K24" i="3"/>
  <c r="J24" i="3"/>
  <c r="E40" i="3"/>
  <c r="M24" i="3" l="1"/>
  <c r="G51" i="3" l="1"/>
  <c r="G52" i="3"/>
  <c r="G54" i="3"/>
  <c r="G50" i="3"/>
  <c r="N39" i="3" l="1"/>
  <c r="K39" i="3"/>
  <c r="K40" i="3" s="1"/>
  <c r="J39" i="3"/>
  <c r="O23" i="3"/>
  <c r="O22" i="3"/>
  <c r="O21" i="3"/>
  <c r="O19" i="3"/>
  <c r="P19" i="3" s="1"/>
  <c r="O18" i="3"/>
  <c r="O17" i="3"/>
  <c r="O16" i="3"/>
  <c r="O15" i="3"/>
  <c r="M39" i="3" l="1"/>
  <c r="M40" i="3" s="1"/>
  <c r="O24" i="3"/>
  <c r="P32" i="3"/>
  <c r="P33" i="3"/>
  <c r="P18" i="3"/>
  <c r="P22" i="3"/>
  <c r="N40" i="3"/>
  <c r="P34" i="3"/>
  <c r="P37" i="3"/>
  <c r="P16" i="3"/>
  <c r="P17" i="3"/>
  <c r="P21" i="3"/>
  <c r="P29" i="3"/>
  <c r="P28" i="3"/>
  <c r="P31" i="3"/>
  <c r="J40" i="3"/>
  <c r="P35" i="3"/>
  <c r="P38" i="3"/>
  <c r="P15" i="3"/>
  <c r="P23" i="3"/>
  <c r="P30" i="3"/>
  <c r="P36" i="3"/>
  <c r="L40" i="3"/>
  <c r="H40" i="3"/>
  <c r="F40" i="3"/>
  <c r="O39" i="3" l="1"/>
  <c r="O40" i="3" s="1"/>
  <c r="O41" i="3" s="1"/>
  <c r="I40" i="3"/>
  <c r="P24" i="3"/>
  <c r="P39" i="3" l="1"/>
  <c r="I41" i="3"/>
  <c r="P40" i="3" l="1"/>
  <c r="P41" i="3"/>
</calcChain>
</file>

<file path=xl/sharedStrings.xml><?xml version="1.0" encoding="utf-8"?>
<sst xmlns="http://schemas.openxmlformats.org/spreadsheetml/2006/main" count="143" uniqueCount="113">
  <si>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</si>
  <si>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</si>
  <si>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</si>
  <si>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</si>
  <si>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</si>
  <si>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</si>
  <si>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</si>
  <si>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</si>
  <si>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</si>
  <si>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</si>
  <si>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</si>
  <si>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</si>
  <si>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</si>
  <si>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</si>
  <si>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</si>
  <si>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</si>
  <si>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</si>
  <si>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</si>
  <si>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</si>
  <si>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</si>
  <si>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</si>
  <si>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</si>
  <si>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</si>
  <si>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</si>
  <si>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</si>
  <si>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</si>
  <si>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</si>
  <si>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</si>
  <si>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</si>
  <si>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</si>
  <si>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</si>
  <si>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</si>
  <si>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</si>
  <si>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</si>
  <si>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</si>
  <si>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</si>
  <si>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</si>
  <si>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</si>
  <si>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</si>
  <si>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</si>
  <si>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</si>
  <si>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</si>
  <si>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</si>
  <si>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</si>
  <si>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</si>
  <si>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</si>
  <si>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</si>
  <si>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</si>
  <si>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</si>
  <si>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</si>
  <si>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</si>
  <si>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</si>
  <si>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</si>
  <si>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</si>
  <si>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</si>
  <si>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</si>
  <si>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</si>
  <si>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</si>
  <si>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</si>
  <si>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</si>
  <si>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</si>
  <si>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</si>
  <si>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</si>
  <si>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</si>
  <si>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</si>
  <si>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</si>
  <si>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</si>
  <si>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</si>
  <si>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</si>
  <si>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</si>
  <si>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</si>
  <si>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</si>
  <si>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</si>
  <si>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</si>
  <si>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</si>
  <si>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</si>
  <si>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</si>
  <si>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</si>
  <si>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</si>
  <si>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</si>
  <si>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</si>
  <si>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</si>
  <si>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</si>
  <si>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</si>
  <si>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</si>
  <si>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</si>
  <si>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</si>
  <si>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</si>
  <si>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</si>
  <si>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</si>
  <si>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</si>
  <si>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</si>
  <si>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</si>
  <si>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</si>
  <si>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</si>
  <si>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Fond odměn</t>
  </si>
  <si>
    <t>FKSP</t>
  </si>
  <si>
    <t>ostatní transfery</t>
  </si>
  <si>
    <t>Návrh změny rozpočtu na rok 2021</t>
  </si>
  <si>
    <t>Schválený rozpočet na rok 2021</t>
  </si>
  <si>
    <t>Upravený rozpočet na rok 2021</t>
  </si>
  <si>
    <t>odvod k 31.12.</t>
  </si>
  <si>
    <t>Základní škola Chomutov, Písečná 5144</t>
  </si>
  <si>
    <t>Písečná 5144, 430 04  Chomutov</t>
  </si>
  <si>
    <t>Kebrlová Jana</t>
  </si>
  <si>
    <t>Mgr. Miroslav Žalud</t>
  </si>
  <si>
    <t>k 31.12.2021</t>
  </si>
  <si>
    <t>ke dni zpracování</t>
  </si>
  <si>
    <t xml:space="preserve">Vzhledem ke koronavirovým opatřením nebylo možné zcela vyčerpat dotaci na Dětský sportovní den - UZ 704. Nevyčerpaná část dotace ve výši 20 tis. Kč ( 20 053,- ) byla na účet zřizovatele vrácena 1.12.2021. </t>
  </si>
  <si>
    <t>Účelové příspěvky zřizovatele byly tedy k 31.12.2021 večerpány ve výši 699,5 tis.Kč.</t>
  </si>
  <si>
    <r>
      <rPr>
        <b/>
        <sz val="11"/>
        <color rgb="FFFF0000"/>
        <rFont val="Calibri"/>
        <family val="2"/>
        <charset val="238"/>
        <scheme val="minor"/>
      </rPr>
      <t>Provozní příspěvek</t>
    </r>
    <r>
      <rPr>
        <sz val="11"/>
        <color theme="1"/>
        <rFont val="Calibri"/>
        <family val="2"/>
        <charset val="238"/>
        <scheme val="minor"/>
      </rPr>
      <t xml:space="preserve"> zřizovatele na rok 2021 byl schválen ve výši 4 940 tis. Kč.Následně, začátkem roku 2021 byl z podnětu zřizovatele ponížen o restrikce v celkové výši 2 % z provozního příspěvku na 4 841,2 tis. Kč.  Ke konci účetního období ( v průběhu 12/2021 ) vracela </t>
    </r>
  </si>
  <si>
    <r>
      <rPr>
        <b/>
        <sz val="11"/>
        <color rgb="FF00B050"/>
        <rFont val="Calibri"/>
        <family val="2"/>
        <charset val="238"/>
        <scheme val="minor"/>
      </rPr>
      <t xml:space="preserve">Účelové příspěvky </t>
    </r>
    <r>
      <rPr>
        <sz val="11"/>
        <color theme="1"/>
        <rFont val="Calibri"/>
        <family val="2"/>
        <charset val="238"/>
        <scheme val="minor"/>
      </rPr>
      <t xml:space="preserve">zřizovatele na rok 2021 byly schváleny ve výši 719,50 tis.Kč   - UZ 701 ve výši 204,7 tis.Kč, UZ 702 ve výši 243,2 tis. Kč, UZ 703 ve výši 48,1 tis.Kč, UZ 704 ve výši 45 tis. Kč a příspěvěk zřizovatele na projekt " Společnou cestou " ve výši 178,5 tis. Kč. </t>
    </r>
  </si>
  <si>
    <t>organizace z provozního příspěvku část  z již dříve čerpané dotace na Šablony II ( reg.č. projektu : CZ.02.3.68/0.0/0.0/18_063/0009683 ) a to ve výši 352,3 tis.Kč . Výše čerpaného provozního příspěvku zřizovatele tedy k 31.12.2021 činila 4 488,90 tis.Kč.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</si>
</sst>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9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164" fontId="0" fillId="5" borderId="58" xfId="0" applyNumberFormat="1" applyFont="1" applyFill="1" applyBorder="1" applyProtection="1"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/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164" fontId="0" fillId="13" borderId="2" xfId="0" applyNumberFormat="1" applyFont="1" applyFill="1" applyBorder="1" applyProtection="1">
      <protection locked="0"/>
    </xf>
    <xf numFmtId="164" fontId="0" fillId="13" borderId="43" xfId="0" applyNumberFormat="1" applyFont="1" applyFill="1" applyBorder="1" applyProtection="1">
      <protection locked="0"/>
    </xf>
    <xf numFmtId="164" fontId="1" fillId="12" borderId="66" xfId="0" applyNumberFormat="1" applyFont="1" applyFill="1" applyBorder="1" applyProtection="1"/>
    <xf numFmtId="10" fontId="9" fillId="14" borderId="6" xfId="0" applyNumberFormat="1" applyFont="1" applyFill="1" applyBorder="1" applyProtection="1"/>
    <xf numFmtId="2" fontId="9" fillId="13" borderId="23" xfId="0" applyNumberFormat="1" applyFont="1" applyFill="1" applyBorder="1" applyProtection="1"/>
    <xf numFmtId="0" fontId="0" fillId="0" borderId="24" xfId="0" applyFont="1" applyFill="1" applyBorder="1" applyAlignment="1" applyProtection="1">
      <alignment horizontal="left"/>
      <protection locked="0"/>
    </xf>
    <xf numFmtId="164" fontId="0" fillId="0" borderId="67" xfId="0" applyNumberFormat="1" applyFont="1" applyBorder="1" applyProtection="1">
      <protection locked="0"/>
    </xf>
    <xf numFmtId="10" fontId="6" fillId="0" borderId="57" xfId="0" applyNumberFormat="1" applyFont="1" applyFill="1" applyBorder="1" applyProtection="1"/>
    <xf numFmtId="164" fontId="0" fillId="0" borderId="68" xfId="0" applyNumberFormat="1" applyFont="1" applyBorder="1" applyProtection="1">
      <protection locked="0"/>
    </xf>
    <xf numFmtId="164" fontId="0" fillId="0" borderId="67" xfId="0" applyNumberFormat="1" applyFont="1" applyFill="1" applyBorder="1" applyProtection="1">
      <protection locked="0"/>
    </xf>
    <xf numFmtId="164" fontId="0" fillId="0" borderId="42" xfId="0" applyNumberFormat="1" applyFont="1" applyBorder="1" applyProtection="1">
      <protection locked="0"/>
    </xf>
    <xf numFmtId="164" fontId="1" fillId="5" borderId="45" xfId="0" applyNumberFormat="1" applyFont="1" applyFill="1" applyBorder="1" applyProtection="1"/>
    <xf numFmtId="10" fontId="6" fillId="0" borderId="70" xfId="0" applyNumberFormat="1" applyFont="1" applyFill="1" applyBorder="1" applyProtection="1"/>
    <xf numFmtId="10" fontId="6" fillId="0" borderId="59" xfId="0" applyNumberFormat="1" applyFont="1" applyFill="1" applyBorder="1" applyProtection="1"/>
    <xf numFmtId="164" fontId="0" fillId="0" borderId="17" xfId="0" applyNumberFormat="1" applyFont="1" applyFill="1" applyBorder="1" applyAlignment="1" applyProtection="1">
      <alignment horizontal="right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/>
    </xf>
    <xf numFmtId="0" fontId="16" fillId="0" borderId="32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39" xfId="0" applyNumberFormat="1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164" fontId="5" fillId="0" borderId="55" xfId="0" applyNumberFormat="1" applyFont="1" applyFill="1" applyBorder="1" applyAlignment="1" applyProtection="1">
      <alignment horizontal="left" vertical="top" wrapText="1"/>
      <protection locked="0"/>
    </xf>
    <xf numFmtId="16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69" xfId="0" applyNumberFormat="1" applyFont="1" applyFill="1" applyBorder="1" applyAlignment="1" applyProtection="1">
      <alignment horizontal="center" vertical="center" wrapText="1"/>
    </xf>
    <xf numFmtId="10" fontId="17" fillId="0" borderId="5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261"/>
  <sheetViews>
    <sheetView showGridLines="0" tabSelected="1" topLeftCell="A38" zoomScale="90" zoomScaleNormal="90" zoomScaleSheetLayoutView="80" workbookViewId="0">
      <selection activeCell="F62" sqref="F6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18.140625" customWidth="1"/>
    <col min="8" max="9" width="11.28515625" customWidth="1"/>
    <col min="10" max="10" width="16.140625" bestFit="1" customWidth="1"/>
    <col min="11" max="11" width="15" customWidth="1"/>
    <col min="12" max="12" width="13.7109375" bestFit="1" customWidth="1"/>
    <col min="13" max="13" width="18.7109375" style="1" customWidth="1"/>
    <col min="14" max="14" width="11.28515625" customWidth="1"/>
    <col min="15" max="15" width="12.8554687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3"/>
      <c r="S1" s="3"/>
    </row>
    <row r="2" spans="1:19" ht="21" x14ac:dyDescent="0.35">
      <c r="A2" s="4"/>
      <c r="B2" s="6" t="s">
        <v>100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3"/>
      <c r="S2" s="3"/>
    </row>
    <row r="3" spans="1:19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3"/>
      <c r="S3" s="3"/>
    </row>
    <row r="4" spans="1:19" ht="21" x14ac:dyDescent="0.35">
      <c r="A4" s="4"/>
      <c r="B4" s="4" t="s">
        <v>43</v>
      </c>
      <c r="C4" s="4"/>
      <c r="D4" s="236" t="s">
        <v>102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4"/>
      <c r="R4" s="3"/>
      <c r="S4" s="3"/>
    </row>
    <row r="5" spans="1:19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4"/>
      <c r="O5" s="4"/>
      <c r="P5" s="4"/>
      <c r="Q5" s="4"/>
      <c r="R5" s="3"/>
      <c r="S5" s="3"/>
    </row>
    <row r="6" spans="1:19" x14ac:dyDescent="0.25">
      <c r="A6" s="4"/>
      <c r="B6" s="4" t="s">
        <v>44</v>
      </c>
      <c r="C6" s="4"/>
      <c r="D6" s="93">
        <v>831476</v>
      </c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4"/>
      <c r="R6" s="3"/>
      <c r="S6" s="3"/>
    </row>
    <row r="7" spans="1:19" ht="3.75" customHeight="1" x14ac:dyDescent="0.25">
      <c r="A7" s="4"/>
      <c r="B7" s="4"/>
      <c r="C7" s="4"/>
      <c r="D7" s="7"/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4"/>
      <c r="Q7" s="4"/>
      <c r="R7" s="3"/>
      <c r="S7" s="3"/>
    </row>
    <row r="8" spans="1:19" x14ac:dyDescent="0.25">
      <c r="A8" s="4"/>
      <c r="B8" s="4" t="s">
        <v>45</v>
      </c>
      <c r="C8" s="4"/>
      <c r="D8" s="237" t="s">
        <v>103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4"/>
      <c r="R8" s="3"/>
      <c r="S8" s="3"/>
    </row>
    <row r="9" spans="1:19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3"/>
      <c r="S9" s="3"/>
    </row>
    <row r="10" spans="1:19" ht="29.25" customHeight="1" thickBot="1" x14ac:dyDescent="0.3">
      <c r="A10" s="4"/>
      <c r="B10" s="222" t="s">
        <v>37</v>
      </c>
      <c r="C10" s="189" t="s">
        <v>38</v>
      </c>
      <c r="D10" s="183" t="s">
        <v>99</v>
      </c>
      <c r="E10" s="184"/>
      <c r="F10" s="184"/>
      <c r="G10" s="184"/>
      <c r="H10" s="184"/>
      <c r="I10" s="185"/>
      <c r="J10" s="183" t="s">
        <v>98</v>
      </c>
      <c r="K10" s="184"/>
      <c r="L10" s="184"/>
      <c r="M10" s="184"/>
      <c r="N10" s="184"/>
      <c r="O10" s="185"/>
      <c r="P10" s="249" t="s">
        <v>71</v>
      </c>
      <c r="Q10" s="4"/>
    </row>
    <row r="11" spans="1:19" ht="30.75" thickBot="1" x14ac:dyDescent="0.3">
      <c r="A11" s="4"/>
      <c r="B11" s="223"/>
      <c r="C11" s="190"/>
      <c r="D11" s="186" t="s">
        <v>39</v>
      </c>
      <c r="E11" s="187"/>
      <c r="F11" s="187"/>
      <c r="G11" s="188"/>
      <c r="H11" s="8" t="s">
        <v>40</v>
      </c>
      <c r="I11" s="8" t="s">
        <v>62</v>
      </c>
      <c r="J11" s="186" t="s">
        <v>39</v>
      </c>
      <c r="K11" s="187"/>
      <c r="L11" s="187"/>
      <c r="M11" s="188"/>
      <c r="N11" s="8" t="s">
        <v>40</v>
      </c>
      <c r="O11" s="8" t="s">
        <v>62</v>
      </c>
      <c r="P11" s="250"/>
      <c r="Q11" s="4"/>
    </row>
    <row r="12" spans="1:19" ht="15.75" thickBot="1" x14ac:dyDescent="0.3">
      <c r="A12" s="4"/>
      <c r="B12" s="223"/>
      <c r="C12" s="191"/>
      <c r="D12" s="195" t="s">
        <v>63</v>
      </c>
      <c r="E12" s="196"/>
      <c r="F12" s="196"/>
      <c r="G12" s="196"/>
      <c r="H12" s="196"/>
      <c r="I12" s="197"/>
      <c r="J12" s="195" t="s">
        <v>63</v>
      </c>
      <c r="K12" s="196"/>
      <c r="L12" s="196"/>
      <c r="M12" s="196"/>
      <c r="N12" s="196"/>
      <c r="O12" s="197"/>
      <c r="P12" s="250"/>
      <c r="Q12" s="4"/>
    </row>
    <row r="13" spans="1:19" ht="15.75" thickBot="1" x14ac:dyDescent="0.3">
      <c r="A13" s="4"/>
      <c r="B13" s="224"/>
      <c r="C13" s="192"/>
      <c r="D13" s="193" t="s">
        <v>58</v>
      </c>
      <c r="E13" s="194"/>
      <c r="F13" s="194"/>
      <c r="G13" s="198" t="s">
        <v>64</v>
      </c>
      <c r="H13" s="200" t="s">
        <v>67</v>
      </c>
      <c r="I13" s="204" t="s">
        <v>63</v>
      </c>
      <c r="J13" s="193" t="s">
        <v>58</v>
      </c>
      <c r="K13" s="194"/>
      <c r="L13" s="194"/>
      <c r="M13" s="198" t="s">
        <v>64</v>
      </c>
      <c r="N13" s="200" t="s">
        <v>67</v>
      </c>
      <c r="O13" s="204" t="s">
        <v>63</v>
      </c>
      <c r="P13" s="250"/>
      <c r="Q13" s="4"/>
    </row>
    <row r="14" spans="1:19" ht="15.75" thickBot="1" x14ac:dyDescent="0.3">
      <c r="A14" s="4"/>
      <c r="B14" s="9"/>
      <c r="C14" s="10"/>
      <c r="D14" s="159" t="s">
        <v>59</v>
      </c>
      <c r="E14" s="160" t="s">
        <v>97</v>
      </c>
      <c r="F14" s="160" t="s">
        <v>60</v>
      </c>
      <c r="G14" s="199"/>
      <c r="H14" s="201"/>
      <c r="I14" s="205"/>
      <c r="J14" s="159" t="s">
        <v>59</v>
      </c>
      <c r="K14" s="160" t="s">
        <v>97</v>
      </c>
      <c r="L14" s="160" t="s">
        <v>60</v>
      </c>
      <c r="M14" s="199"/>
      <c r="N14" s="201"/>
      <c r="O14" s="205"/>
      <c r="P14" s="251"/>
      <c r="Q14" s="4"/>
    </row>
    <row r="15" spans="1:19" x14ac:dyDescent="0.25">
      <c r="A15" s="4"/>
      <c r="B15" s="38" t="s">
        <v>0</v>
      </c>
      <c r="C15" s="145" t="s">
        <v>52</v>
      </c>
      <c r="D15" s="11"/>
      <c r="E15" s="12"/>
      <c r="F15" s="62">
        <v>1250</v>
      </c>
      <c r="G15" s="69">
        <f>SUM(D15:F15)</f>
        <v>1250</v>
      </c>
      <c r="H15" s="72"/>
      <c r="I15" s="13">
        <f>G15+H15</f>
        <v>1250</v>
      </c>
      <c r="J15" s="11"/>
      <c r="K15" s="12"/>
      <c r="L15" s="62">
        <v>745.3</v>
      </c>
      <c r="M15" s="69">
        <f>SUM(J15:L15)</f>
        <v>745.3</v>
      </c>
      <c r="N15" s="72"/>
      <c r="O15" s="13">
        <f>M15+N15</f>
        <v>745.3</v>
      </c>
      <c r="P15" s="14">
        <f>(O15-I15)/I15</f>
        <v>-0.40376000000000006</v>
      </c>
      <c r="Q15" s="4"/>
    </row>
    <row r="16" spans="1:19" x14ac:dyDescent="0.25">
      <c r="A16" s="4"/>
      <c r="B16" s="15" t="s">
        <v>1</v>
      </c>
      <c r="C16" s="146" t="s">
        <v>61</v>
      </c>
      <c r="D16" s="63">
        <v>4940</v>
      </c>
      <c r="E16" s="16"/>
      <c r="F16" s="16"/>
      <c r="G16" s="70">
        <f t="shared" ref="G16:G23" si="0">SUM(D16:F16)</f>
        <v>4940</v>
      </c>
      <c r="H16" s="73"/>
      <c r="I16" s="13">
        <f t="shared" ref="I16:I23" si="1">G16+H16</f>
        <v>4940</v>
      </c>
      <c r="J16" s="63">
        <v>4488.9399999999996</v>
      </c>
      <c r="K16" s="16"/>
      <c r="L16" s="16"/>
      <c r="M16" s="70">
        <f t="shared" ref="M16:M23" si="2">SUM(J16:L16)</f>
        <v>4488.9399999999996</v>
      </c>
      <c r="N16" s="73"/>
      <c r="O16" s="13">
        <f t="shared" ref="O16:O19" si="3">M16+N16</f>
        <v>4488.9399999999996</v>
      </c>
      <c r="P16" s="17">
        <f t="shared" ref="P16:P40" si="4">(O16-I16)/I16</f>
        <v>-9.1307692307692395E-2</v>
      </c>
      <c r="Q16" s="4"/>
    </row>
    <row r="17" spans="1:17" x14ac:dyDescent="0.25">
      <c r="A17" s="4"/>
      <c r="B17" s="15" t="s">
        <v>3</v>
      </c>
      <c r="C17" s="147" t="s">
        <v>83</v>
      </c>
      <c r="D17" s="64">
        <v>719.5</v>
      </c>
      <c r="E17" s="18"/>
      <c r="F17" s="18"/>
      <c r="G17" s="70">
        <f t="shared" si="0"/>
        <v>719.5</v>
      </c>
      <c r="H17" s="74"/>
      <c r="I17" s="13">
        <f t="shared" si="1"/>
        <v>719.5</v>
      </c>
      <c r="J17" s="64">
        <v>699.45</v>
      </c>
      <c r="K17" s="18"/>
      <c r="L17" s="18"/>
      <c r="M17" s="70">
        <f t="shared" si="2"/>
        <v>699.45</v>
      </c>
      <c r="N17" s="74"/>
      <c r="O17" s="13">
        <f t="shared" si="3"/>
        <v>699.45</v>
      </c>
      <c r="P17" s="17">
        <f t="shared" si="4"/>
        <v>-2.7866574009728914E-2</v>
      </c>
      <c r="Q17" s="4"/>
    </row>
    <row r="18" spans="1:17" x14ac:dyDescent="0.25">
      <c r="A18" s="4"/>
      <c r="B18" s="15" t="s">
        <v>5</v>
      </c>
      <c r="C18" s="148" t="s">
        <v>53</v>
      </c>
      <c r="D18" s="19"/>
      <c r="E18" s="65">
        <v>38207.4</v>
      </c>
      <c r="F18" s="18"/>
      <c r="G18" s="70">
        <f t="shared" si="0"/>
        <v>38207.4</v>
      </c>
      <c r="H18" s="72"/>
      <c r="I18" s="13">
        <f t="shared" si="1"/>
        <v>38207.4</v>
      </c>
      <c r="J18" s="19"/>
      <c r="K18" s="65">
        <v>39074.5</v>
      </c>
      <c r="L18" s="18"/>
      <c r="M18" s="70">
        <f t="shared" si="2"/>
        <v>39074.5</v>
      </c>
      <c r="N18" s="72"/>
      <c r="O18" s="13">
        <f t="shared" si="3"/>
        <v>39074.5</v>
      </c>
      <c r="P18" s="17">
        <f t="shared" si="4"/>
        <v>2.2694556551872112E-2</v>
      </c>
      <c r="Q18" s="20"/>
    </row>
    <row r="19" spans="1:17" x14ac:dyDescent="0.25">
      <c r="A19" s="4"/>
      <c r="B19" s="15" t="s">
        <v>7</v>
      </c>
      <c r="C19" s="43" t="s">
        <v>46</v>
      </c>
      <c r="D19" s="21">
        <v>550.29999999999995</v>
      </c>
      <c r="E19" s="18"/>
      <c r="F19" s="66"/>
      <c r="G19" s="70">
        <f t="shared" si="0"/>
        <v>550.29999999999995</v>
      </c>
      <c r="H19" s="75"/>
      <c r="I19" s="13">
        <f t="shared" si="1"/>
        <v>550.29999999999995</v>
      </c>
      <c r="J19" s="21">
        <v>550.29999999999995</v>
      </c>
      <c r="K19" s="18"/>
      <c r="L19" s="66"/>
      <c r="M19" s="70">
        <f t="shared" si="2"/>
        <v>550.29999999999995</v>
      </c>
      <c r="N19" s="75"/>
      <c r="O19" s="13">
        <f t="shared" si="3"/>
        <v>550.29999999999995</v>
      </c>
      <c r="P19" s="17">
        <f t="shared" si="4"/>
        <v>0</v>
      </c>
      <c r="Q19" s="4"/>
    </row>
    <row r="20" spans="1:17" x14ac:dyDescent="0.25">
      <c r="A20" s="4"/>
      <c r="B20" s="15" t="s">
        <v>9</v>
      </c>
      <c r="C20" s="149" t="s">
        <v>47</v>
      </c>
      <c r="D20" s="19"/>
      <c r="E20" s="16"/>
      <c r="F20" s="67"/>
      <c r="G20" s="70"/>
      <c r="H20" s="75"/>
      <c r="I20" s="13">
        <f t="shared" si="1"/>
        <v>0</v>
      </c>
      <c r="J20" s="19"/>
      <c r="K20" s="16">
        <v>1887</v>
      </c>
      <c r="L20" s="67">
        <v>124.8</v>
      </c>
      <c r="M20" s="70">
        <f t="shared" si="2"/>
        <v>2011.8</v>
      </c>
      <c r="N20" s="75"/>
      <c r="O20" s="13">
        <f>M20+N20</f>
        <v>2011.8</v>
      </c>
      <c r="P20" s="17" t="e">
        <f t="shared" si="4"/>
        <v>#DIV/0!</v>
      </c>
      <c r="Q20" s="4"/>
    </row>
    <row r="21" spans="1:17" x14ac:dyDescent="0.25">
      <c r="A21" s="4"/>
      <c r="B21" s="15" t="s">
        <v>11</v>
      </c>
      <c r="C21" s="42" t="s">
        <v>2</v>
      </c>
      <c r="D21" s="19"/>
      <c r="E21" s="16"/>
      <c r="F21" s="67"/>
      <c r="G21" s="70">
        <f t="shared" si="0"/>
        <v>0</v>
      </c>
      <c r="H21" s="76">
        <v>120</v>
      </c>
      <c r="I21" s="13">
        <f>G21+H21</f>
        <v>120</v>
      </c>
      <c r="J21" s="19"/>
      <c r="K21" s="16">
        <v>663.2</v>
      </c>
      <c r="L21" s="67">
        <v>36.4</v>
      </c>
      <c r="M21" s="70">
        <f t="shared" si="2"/>
        <v>699.6</v>
      </c>
      <c r="N21" s="76">
        <v>101</v>
      </c>
      <c r="O21" s="13">
        <f>M21+N21</f>
        <v>800.6</v>
      </c>
      <c r="P21" s="17">
        <f t="shared" si="4"/>
        <v>5.6716666666666669</v>
      </c>
      <c r="Q21" s="4"/>
    </row>
    <row r="22" spans="1:17" x14ac:dyDescent="0.25">
      <c r="A22" s="4"/>
      <c r="B22" s="15" t="s">
        <v>13</v>
      </c>
      <c r="C22" s="42" t="s">
        <v>4</v>
      </c>
      <c r="D22" s="19"/>
      <c r="E22" s="16"/>
      <c r="F22" s="67"/>
      <c r="G22" s="70">
        <f t="shared" si="0"/>
        <v>0</v>
      </c>
      <c r="H22" s="76">
        <v>120</v>
      </c>
      <c r="I22" s="13">
        <f t="shared" si="1"/>
        <v>120</v>
      </c>
      <c r="J22" s="19"/>
      <c r="K22" s="16"/>
      <c r="L22" s="67"/>
      <c r="M22" s="70">
        <f t="shared" si="2"/>
        <v>0</v>
      </c>
      <c r="N22" s="76">
        <v>101</v>
      </c>
      <c r="O22" s="13">
        <f t="shared" ref="O22:O23" si="5">M22+N22</f>
        <v>101</v>
      </c>
      <c r="P22" s="17">
        <f t="shared" si="4"/>
        <v>-0.15833333333333333</v>
      </c>
      <c r="Q22" s="4"/>
    </row>
    <row r="23" spans="1:17" ht="15.75" thickBot="1" x14ac:dyDescent="0.3">
      <c r="A23" s="4"/>
      <c r="B23" s="150" t="s">
        <v>15</v>
      </c>
      <c r="C23" s="151" t="s">
        <v>6</v>
      </c>
      <c r="D23" s="23"/>
      <c r="E23" s="24"/>
      <c r="F23" s="68"/>
      <c r="G23" s="71">
        <f t="shared" si="0"/>
        <v>0</v>
      </c>
      <c r="H23" s="77"/>
      <c r="I23" s="25">
        <f t="shared" si="1"/>
        <v>0</v>
      </c>
      <c r="J23" s="23"/>
      <c r="K23" s="24"/>
      <c r="L23" s="68"/>
      <c r="M23" s="71">
        <f t="shared" si="2"/>
        <v>0</v>
      </c>
      <c r="N23" s="77"/>
      <c r="O23" s="25">
        <f t="shared" si="5"/>
        <v>0</v>
      </c>
      <c r="P23" s="17" t="e">
        <f t="shared" si="4"/>
        <v>#DIV/0!</v>
      </c>
      <c r="Q23" s="4"/>
    </row>
    <row r="24" spans="1:17" ht="15.75" thickBot="1" x14ac:dyDescent="0.3">
      <c r="A24" s="4"/>
      <c r="B24" s="26" t="s">
        <v>17</v>
      </c>
      <c r="C24" s="27" t="s">
        <v>8</v>
      </c>
      <c r="D24" s="28">
        <f>SUM(D15:D21)</f>
        <v>6209.8</v>
      </c>
      <c r="E24" s="29">
        <f>SUM(E15:E21)</f>
        <v>38207.4</v>
      </c>
      <c r="F24" s="29">
        <f>SUM(F15:F21)</f>
        <v>1250</v>
      </c>
      <c r="G24" s="30">
        <f>SUM(D24:F24)</f>
        <v>45667.200000000004</v>
      </c>
      <c r="H24" s="31">
        <f>SUM(H15:H21)</f>
        <v>120</v>
      </c>
      <c r="I24" s="31">
        <f>SUM(I15:I21)</f>
        <v>45787.200000000004</v>
      </c>
      <c r="J24" s="28">
        <f>SUM(J15:J21)</f>
        <v>5738.69</v>
      </c>
      <c r="K24" s="29">
        <f>SUM(K15:K21)</f>
        <v>41624.699999999997</v>
      </c>
      <c r="L24" s="29">
        <f>SUM(L15:L21)</f>
        <v>906.49999999999989</v>
      </c>
      <c r="M24" s="30">
        <f>SUM(J24:L24)</f>
        <v>48269.89</v>
      </c>
      <c r="N24" s="31">
        <f>SUM(N15:N21)</f>
        <v>101</v>
      </c>
      <c r="O24" s="31">
        <f>SUM(O15:O21)</f>
        <v>48370.890000000007</v>
      </c>
      <c r="P24" s="32">
        <f t="shared" si="4"/>
        <v>5.6428215745885357E-2</v>
      </c>
      <c r="Q24" s="4"/>
    </row>
    <row r="25" spans="1:17" ht="15.75" thickBot="1" x14ac:dyDescent="0.3">
      <c r="A25" s="4"/>
      <c r="B25" s="33"/>
      <c r="C25" s="34"/>
      <c r="D25" s="206" t="s">
        <v>69</v>
      </c>
      <c r="E25" s="207"/>
      <c r="F25" s="207"/>
      <c r="G25" s="208"/>
      <c r="H25" s="208"/>
      <c r="I25" s="209"/>
      <c r="J25" s="206" t="s">
        <v>69</v>
      </c>
      <c r="K25" s="207"/>
      <c r="L25" s="207"/>
      <c r="M25" s="208"/>
      <c r="N25" s="208"/>
      <c r="O25" s="209"/>
      <c r="P25" s="252" t="s">
        <v>71</v>
      </c>
      <c r="Q25" s="4"/>
    </row>
    <row r="26" spans="1:17" ht="15.75" thickBot="1" x14ac:dyDescent="0.3">
      <c r="A26" s="4"/>
      <c r="B26" s="202" t="s">
        <v>37</v>
      </c>
      <c r="C26" s="189" t="s">
        <v>38</v>
      </c>
      <c r="D26" s="210" t="s">
        <v>70</v>
      </c>
      <c r="E26" s="211"/>
      <c r="F26" s="211"/>
      <c r="G26" s="212" t="s">
        <v>65</v>
      </c>
      <c r="H26" s="218" t="s">
        <v>68</v>
      </c>
      <c r="I26" s="220" t="s">
        <v>69</v>
      </c>
      <c r="J26" s="210" t="s">
        <v>70</v>
      </c>
      <c r="K26" s="211"/>
      <c r="L26" s="211"/>
      <c r="M26" s="212" t="s">
        <v>65</v>
      </c>
      <c r="N26" s="214" t="s">
        <v>68</v>
      </c>
      <c r="O26" s="216" t="s">
        <v>69</v>
      </c>
      <c r="P26" s="253"/>
      <c r="Q26" s="4"/>
    </row>
    <row r="27" spans="1:17" ht="15.75" thickBot="1" x14ac:dyDescent="0.3">
      <c r="A27" s="4"/>
      <c r="B27" s="203"/>
      <c r="C27" s="190"/>
      <c r="D27" s="35" t="s">
        <v>55</v>
      </c>
      <c r="E27" s="36" t="s">
        <v>56</v>
      </c>
      <c r="F27" s="37" t="s">
        <v>57</v>
      </c>
      <c r="G27" s="213"/>
      <c r="H27" s="219"/>
      <c r="I27" s="221"/>
      <c r="J27" s="35" t="s">
        <v>55</v>
      </c>
      <c r="K27" s="36" t="s">
        <v>56</v>
      </c>
      <c r="L27" s="37" t="s">
        <v>57</v>
      </c>
      <c r="M27" s="213"/>
      <c r="N27" s="215"/>
      <c r="O27" s="217"/>
      <c r="P27" s="254"/>
      <c r="Q27" s="4"/>
    </row>
    <row r="28" spans="1:17" x14ac:dyDescent="0.25">
      <c r="A28" s="4"/>
      <c r="B28" s="38" t="s">
        <v>19</v>
      </c>
      <c r="C28" s="39" t="s">
        <v>10</v>
      </c>
      <c r="D28" s="86">
        <v>590</v>
      </c>
      <c r="E28" s="78"/>
      <c r="F28" s="78"/>
      <c r="G28" s="79">
        <f>SUM(D28:F28)</f>
        <v>590</v>
      </c>
      <c r="H28" s="79"/>
      <c r="I28" s="40">
        <f>G28+H28</f>
        <v>590</v>
      </c>
      <c r="J28" s="86">
        <v>383.5</v>
      </c>
      <c r="K28" s="78"/>
      <c r="L28" s="78"/>
      <c r="M28" s="79">
        <f>SUM(J28:L28)</f>
        <v>383.5</v>
      </c>
      <c r="N28" s="176"/>
      <c r="O28" s="13">
        <f>M28+N28</f>
        <v>383.5</v>
      </c>
      <c r="P28" s="180">
        <f t="shared" si="4"/>
        <v>-0.35</v>
      </c>
      <c r="Q28" s="4"/>
    </row>
    <row r="29" spans="1:17" x14ac:dyDescent="0.25">
      <c r="A29" s="4"/>
      <c r="B29" s="15" t="s">
        <v>20</v>
      </c>
      <c r="C29" s="41" t="s">
        <v>12</v>
      </c>
      <c r="D29" s="87">
        <v>420</v>
      </c>
      <c r="E29" s="80">
        <v>250</v>
      </c>
      <c r="F29" s="80">
        <v>1250</v>
      </c>
      <c r="G29" s="81">
        <f t="shared" ref="G29:G38" si="6">SUM(D29:F29)</f>
        <v>1920</v>
      </c>
      <c r="H29" s="82"/>
      <c r="I29" s="13">
        <f t="shared" ref="I29:I38" si="7">G29+H29</f>
        <v>1920</v>
      </c>
      <c r="J29" s="87">
        <v>398.3</v>
      </c>
      <c r="K29" s="168">
        <v>754</v>
      </c>
      <c r="L29" s="80">
        <v>768.9</v>
      </c>
      <c r="M29" s="81">
        <f t="shared" ref="M29:M38" si="8">SUM(J29:L29)</f>
        <v>1921.1999999999998</v>
      </c>
      <c r="N29" s="177"/>
      <c r="O29" s="13">
        <f t="shared" ref="O29:O33" si="9">M29+N29</f>
        <v>1921.1999999999998</v>
      </c>
      <c r="P29" s="175">
        <f t="shared" si="4"/>
        <v>6.2499999999990525E-4</v>
      </c>
      <c r="Q29" s="4"/>
    </row>
    <row r="30" spans="1:17" x14ac:dyDescent="0.25">
      <c r="A30" s="4"/>
      <c r="B30" s="15" t="s">
        <v>22</v>
      </c>
      <c r="C30" s="42" t="s">
        <v>14</v>
      </c>
      <c r="D30" s="88">
        <v>1875</v>
      </c>
      <c r="E30" s="83"/>
      <c r="F30" s="83"/>
      <c r="G30" s="81">
        <f t="shared" si="6"/>
        <v>1875</v>
      </c>
      <c r="H30" s="81">
        <v>120</v>
      </c>
      <c r="I30" s="13">
        <f t="shared" si="7"/>
        <v>1995</v>
      </c>
      <c r="J30" s="88">
        <v>1597.2</v>
      </c>
      <c r="K30" s="168"/>
      <c r="L30" s="83"/>
      <c r="M30" s="81">
        <f t="shared" si="8"/>
        <v>1597.2</v>
      </c>
      <c r="N30" s="174">
        <v>13</v>
      </c>
      <c r="O30" s="13">
        <f t="shared" si="9"/>
        <v>1610.2</v>
      </c>
      <c r="P30" s="175">
        <f t="shared" si="4"/>
        <v>-0.19288220551378443</v>
      </c>
      <c r="Q30" s="4"/>
    </row>
    <row r="31" spans="1:17" x14ac:dyDescent="0.25">
      <c r="A31" s="4"/>
      <c r="B31" s="15" t="s">
        <v>24</v>
      </c>
      <c r="C31" s="42" t="s">
        <v>16</v>
      </c>
      <c r="D31" s="88">
        <v>975</v>
      </c>
      <c r="E31" s="83"/>
      <c r="F31" s="83"/>
      <c r="G31" s="81">
        <f t="shared" si="6"/>
        <v>975</v>
      </c>
      <c r="H31" s="81"/>
      <c r="I31" s="13">
        <f t="shared" si="7"/>
        <v>975</v>
      </c>
      <c r="J31" s="88">
        <v>729.9</v>
      </c>
      <c r="K31" s="168">
        <v>50.7</v>
      </c>
      <c r="L31" s="83">
        <v>14.5</v>
      </c>
      <c r="M31" s="81">
        <f t="shared" si="8"/>
        <v>795.1</v>
      </c>
      <c r="N31" s="174"/>
      <c r="O31" s="13">
        <f t="shared" si="9"/>
        <v>795.1</v>
      </c>
      <c r="P31" s="175">
        <f t="shared" si="4"/>
        <v>-0.1845128205128205</v>
      </c>
      <c r="Q31" s="4"/>
    </row>
    <row r="32" spans="1:17" x14ac:dyDescent="0.25">
      <c r="A32" s="4"/>
      <c r="B32" s="15" t="s">
        <v>26</v>
      </c>
      <c r="C32" s="42" t="s">
        <v>18</v>
      </c>
      <c r="D32" s="89">
        <v>641.29999999999995</v>
      </c>
      <c r="E32" s="83">
        <v>27714</v>
      </c>
      <c r="F32" s="83"/>
      <c r="G32" s="81">
        <f t="shared" si="6"/>
        <v>28355.3</v>
      </c>
      <c r="H32" s="81"/>
      <c r="I32" s="13">
        <f t="shared" si="7"/>
        <v>28355.3</v>
      </c>
      <c r="J32" s="89">
        <v>844.6</v>
      </c>
      <c r="K32" s="168">
        <v>29434.7</v>
      </c>
      <c r="L32" s="83">
        <v>25.3</v>
      </c>
      <c r="M32" s="81">
        <f t="shared" si="8"/>
        <v>30304.6</v>
      </c>
      <c r="N32" s="174"/>
      <c r="O32" s="13">
        <f t="shared" si="9"/>
        <v>30304.6</v>
      </c>
      <c r="P32" s="175">
        <f t="shared" si="4"/>
        <v>6.8745525527855442E-2</v>
      </c>
      <c r="Q32" s="4"/>
    </row>
    <row r="33" spans="1:17" x14ac:dyDescent="0.25">
      <c r="A33" s="4"/>
      <c r="B33" s="15" t="s">
        <v>28</v>
      </c>
      <c r="C33" s="43" t="s">
        <v>42</v>
      </c>
      <c r="D33" s="89">
        <v>461.3</v>
      </c>
      <c r="E33" s="83">
        <v>27664</v>
      </c>
      <c r="F33" s="83"/>
      <c r="G33" s="81">
        <f t="shared" si="6"/>
        <v>28125.3</v>
      </c>
      <c r="H33" s="81"/>
      <c r="I33" s="13">
        <f t="shared" si="7"/>
        <v>28125.3</v>
      </c>
      <c r="J33" s="89">
        <v>501</v>
      </c>
      <c r="K33" s="168">
        <v>29040.5</v>
      </c>
      <c r="L33" s="83">
        <v>25.3</v>
      </c>
      <c r="M33" s="81">
        <f t="shared" si="8"/>
        <v>29566.799999999999</v>
      </c>
      <c r="N33" s="174"/>
      <c r="O33" s="13">
        <f t="shared" si="9"/>
        <v>29566.799999999999</v>
      </c>
      <c r="P33" s="175">
        <f t="shared" si="4"/>
        <v>5.1252786636942542E-2</v>
      </c>
      <c r="Q33" s="44"/>
    </row>
    <row r="34" spans="1:17" x14ac:dyDescent="0.25">
      <c r="A34" s="4"/>
      <c r="B34" s="15" t="s">
        <v>30</v>
      </c>
      <c r="C34" s="45" t="s">
        <v>21</v>
      </c>
      <c r="D34" s="89">
        <v>180</v>
      </c>
      <c r="E34" s="83">
        <v>50</v>
      </c>
      <c r="F34" s="83"/>
      <c r="G34" s="81">
        <f t="shared" si="6"/>
        <v>230</v>
      </c>
      <c r="H34" s="81"/>
      <c r="I34" s="13">
        <f t="shared" si="7"/>
        <v>230</v>
      </c>
      <c r="J34" s="89">
        <v>343.6</v>
      </c>
      <c r="K34" s="168">
        <v>394.2</v>
      </c>
      <c r="L34" s="83"/>
      <c r="M34" s="81">
        <f t="shared" si="8"/>
        <v>737.8</v>
      </c>
      <c r="N34" s="174"/>
      <c r="O34" s="13">
        <f>M34+N34</f>
        <v>737.8</v>
      </c>
      <c r="P34" s="175">
        <f t="shared" si="4"/>
        <v>2.2078260869565214</v>
      </c>
      <c r="Q34" s="4"/>
    </row>
    <row r="35" spans="1:17" x14ac:dyDescent="0.25">
      <c r="A35" s="4"/>
      <c r="B35" s="15" t="s">
        <v>32</v>
      </c>
      <c r="C35" s="42" t="s">
        <v>23</v>
      </c>
      <c r="D35" s="89">
        <v>155.9</v>
      </c>
      <c r="E35" s="83">
        <v>9853.7000000000007</v>
      </c>
      <c r="F35" s="83"/>
      <c r="G35" s="81">
        <f t="shared" si="6"/>
        <v>10009.6</v>
      </c>
      <c r="H35" s="81"/>
      <c r="I35" s="13">
        <f t="shared" si="7"/>
        <v>10009.6</v>
      </c>
      <c r="J35" s="89">
        <v>115.4</v>
      </c>
      <c r="K35" s="168">
        <v>9805.2999999999993</v>
      </c>
      <c r="L35" s="83"/>
      <c r="M35" s="81">
        <f t="shared" si="8"/>
        <v>9920.6999999999989</v>
      </c>
      <c r="N35" s="174"/>
      <c r="O35" s="25">
        <f t="shared" ref="O35:O38" si="10">M35+N35</f>
        <v>9920.6999999999989</v>
      </c>
      <c r="P35" s="175">
        <f t="shared" si="4"/>
        <v>-8.8814737851663859E-3</v>
      </c>
      <c r="Q35" s="4"/>
    </row>
    <row r="36" spans="1:17" x14ac:dyDescent="0.25">
      <c r="A36" s="4"/>
      <c r="B36" s="15" t="s">
        <v>33</v>
      </c>
      <c r="C36" s="42" t="s">
        <v>25</v>
      </c>
      <c r="D36" s="88"/>
      <c r="E36" s="83"/>
      <c r="F36" s="83"/>
      <c r="G36" s="81">
        <f t="shared" si="6"/>
        <v>0</v>
      </c>
      <c r="H36" s="81"/>
      <c r="I36" s="13">
        <f t="shared" si="7"/>
        <v>0</v>
      </c>
      <c r="J36" s="88"/>
      <c r="K36" s="168"/>
      <c r="L36" s="83"/>
      <c r="M36" s="81">
        <f t="shared" si="8"/>
        <v>0</v>
      </c>
      <c r="N36" s="174"/>
      <c r="O36" s="182">
        <f t="shared" si="10"/>
        <v>0</v>
      </c>
      <c r="P36" s="175" t="e">
        <f t="shared" si="4"/>
        <v>#DIV/0!</v>
      </c>
      <c r="Q36" s="4"/>
    </row>
    <row r="37" spans="1:17" x14ac:dyDescent="0.25">
      <c r="A37" s="4"/>
      <c r="B37" s="15" t="s">
        <v>34</v>
      </c>
      <c r="C37" s="42" t="s">
        <v>27</v>
      </c>
      <c r="D37" s="88">
        <v>1288.8</v>
      </c>
      <c r="E37" s="83"/>
      <c r="F37" s="83"/>
      <c r="G37" s="81">
        <f t="shared" si="6"/>
        <v>1288.8</v>
      </c>
      <c r="H37" s="81"/>
      <c r="I37" s="13">
        <f t="shared" si="7"/>
        <v>1288.8</v>
      </c>
      <c r="J37" s="88">
        <v>1288.7</v>
      </c>
      <c r="K37" s="168"/>
      <c r="L37" s="83"/>
      <c r="M37" s="81">
        <f t="shared" si="8"/>
        <v>1288.7</v>
      </c>
      <c r="N37" s="174"/>
      <c r="O37" s="182">
        <f t="shared" si="10"/>
        <v>1288.7</v>
      </c>
      <c r="P37" s="175">
        <f t="shared" si="4"/>
        <v>-7.7591558038414844E-5</v>
      </c>
      <c r="Q37" s="4"/>
    </row>
    <row r="38" spans="1:17" ht="15.75" thickBot="1" x14ac:dyDescent="0.3">
      <c r="A38" s="4"/>
      <c r="B38" s="22" t="s">
        <v>35</v>
      </c>
      <c r="C38" s="117" t="s">
        <v>29</v>
      </c>
      <c r="D38" s="90">
        <v>263.8</v>
      </c>
      <c r="E38" s="84">
        <v>389.7</v>
      </c>
      <c r="F38" s="84"/>
      <c r="G38" s="81">
        <f t="shared" si="6"/>
        <v>653.5</v>
      </c>
      <c r="H38" s="85"/>
      <c r="I38" s="25">
        <f t="shared" si="7"/>
        <v>653.5</v>
      </c>
      <c r="J38" s="90">
        <v>381.1</v>
      </c>
      <c r="K38" s="169">
        <v>1580</v>
      </c>
      <c r="L38" s="84">
        <v>85</v>
      </c>
      <c r="M38" s="81">
        <f t="shared" si="8"/>
        <v>2046.1</v>
      </c>
      <c r="N38" s="178"/>
      <c r="O38" s="182">
        <f t="shared" si="10"/>
        <v>2046.1</v>
      </c>
      <c r="P38" s="175">
        <f t="shared" si="4"/>
        <v>2.1309869931140013</v>
      </c>
      <c r="Q38" s="4"/>
    </row>
    <row r="39" spans="1:17" ht="15.75" thickBot="1" x14ac:dyDescent="0.3">
      <c r="A39" s="4"/>
      <c r="B39" s="26" t="s">
        <v>48</v>
      </c>
      <c r="C39" s="118" t="s">
        <v>31</v>
      </c>
      <c r="D39" s="46">
        <f>SUM(D35:D38)+SUM(D28:D32)</f>
        <v>6209.8</v>
      </c>
      <c r="E39" s="46">
        <f>SUM(E35:E38)+SUM(E28:E32)</f>
        <v>38207.4</v>
      </c>
      <c r="F39" s="46">
        <f>SUM(F35:F38)+SUM(F28:F32)</f>
        <v>1250</v>
      </c>
      <c r="G39" s="161">
        <f>SUM(D39:F39)</f>
        <v>45667.200000000004</v>
      </c>
      <c r="H39" s="47">
        <f>SUM(H28:H32)+SUM(H35:H38)</f>
        <v>120</v>
      </c>
      <c r="I39" s="48">
        <f>SUM(I35:I38)+SUM(I28:I32)</f>
        <v>45787.200000000004</v>
      </c>
      <c r="J39" s="46">
        <f>SUM(J35:J38)+SUM(J28:J32)</f>
        <v>5738.7000000000007</v>
      </c>
      <c r="K39" s="46">
        <f>SUM(K35:K38)+SUM(K28:K32)</f>
        <v>41624.699999999997</v>
      </c>
      <c r="L39" s="46">
        <f>SUM(L35:L38)+SUM(L28:L32)</f>
        <v>893.69999999999993</v>
      </c>
      <c r="M39" s="161">
        <f>SUM(J39:L39)</f>
        <v>48257.099999999991</v>
      </c>
      <c r="N39" s="179">
        <f>SUM(N28:N32)+SUM(N35:N38)</f>
        <v>13</v>
      </c>
      <c r="O39" s="48">
        <f>SUM(O35:O38)+SUM(O28:O32)</f>
        <v>48270.1</v>
      </c>
      <c r="P39" s="181">
        <f t="shared" si="4"/>
        <v>5.4226945521892451E-2</v>
      </c>
      <c r="Q39" s="49"/>
    </row>
    <row r="40" spans="1:17" ht="19.5" thickBot="1" x14ac:dyDescent="0.35">
      <c r="A40" s="4"/>
      <c r="B40" s="122" t="s">
        <v>49</v>
      </c>
      <c r="C40" s="123" t="s">
        <v>51</v>
      </c>
      <c r="D40" s="124">
        <f>D24-D39</f>
        <v>0</v>
      </c>
      <c r="E40" s="124">
        <f>E24-E39</f>
        <v>0</v>
      </c>
      <c r="F40" s="124">
        <f t="shared" ref="F40:N40" si="11">F24-F39</f>
        <v>0</v>
      </c>
      <c r="G40" s="135">
        <v>0</v>
      </c>
      <c r="H40" s="135">
        <f t="shared" si="11"/>
        <v>0</v>
      </c>
      <c r="I40" s="136">
        <f t="shared" si="11"/>
        <v>0</v>
      </c>
      <c r="J40" s="124">
        <f t="shared" si="11"/>
        <v>-1.0000000001127773E-2</v>
      </c>
      <c r="K40" s="124">
        <f>K24-K39</f>
        <v>0</v>
      </c>
      <c r="L40" s="124">
        <f t="shared" si="11"/>
        <v>12.799999999999955</v>
      </c>
      <c r="M40" s="135">
        <f>M24-M39</f>
        <v>12.790000000008149</v>
      </c>
      <c r="N40" s="135">
        <f t="shared" si="11"/>
        <v>88</v>
      </c>
      <c r="O40" s="136">
        <f>O24-O39</f>
        <v>100.79000000000815</v>
      </c>
      <c r="P40" s="125" t="e">
        <f t="shared" si="4"/>
        <v>#DIV/0!</v>
      </c>
      <c r="Q40" s="4"/>
    </row>
    <row r="41" spans="1:17" ht="15.75" thickBot="1" x14ac:dyDescent="0.3">
      <c r="A41" s="4"/>
      <c r="B41" s="126" t="s">
        <v>50</v>
      </c>
      <c r="C41" s="127" t="s">
        <v>66</v>
      </c>
      <c r="D41" s="128"/>
      <c r="E41" s="129"/>
      <c r="F41" s="129"/>
      <c r="G41" s="130"/>
      <c r="H41" s="131"/>
      <c r="I41" s="132">
        <f>I40-D16</f>
        <v>-4940</v>
      </c>
      <c r="J41" s="128"/>
      <c r="K41" s="129"/>
      <c r="L41" s="129"/>
      <c r="M41" s="130"/>
      <c r="N41" s="133"/>
      <c r="O41" s="132">
        <f>O40-J16</f>
        <v>-4388.1499999999915</v>
      </c>
      <c r="P41" s="134" t="e">
        <f>(#REF!-O41)/O41</f>
        <v>#REF!</v>
      </c>
      <c r="Q41" s="4"/>
    </row>
    <row r="42" spans="1:17" s="97" customFormat="1" ht="8.25" customHeight="1" thickBot="1" x14ac:dyDescent="0.3">
      <c r="A42" s="94"/>
      <c r="B42" s="95"/>
      <c r="C42" s="53"/>
      <c r="D42" s="96"/>
      <c r="E42" s="54"/>
      <c r="F42" s="54"/>
      <c r="G42" s="94"/>
      <c r="H42" s="54"/>
      <c r="I42" s="54"/>
      <c r="J42" s="96"/>
      <c r="K42" s="54"/>
      <c r="L42" s="54"/>
      <c r="M42" s="94"/>
      <c r="N42" s="54"/>
      <c r="O42" s="54"/>
      <c r="P42" s="56"/>
      <c r="Q42" s="94"/>
    </row>
    <row r="43" spans="1:17" s="97" customFormat="1" ht="15.75" thickBot="1" x14ac:dyDescent="0.3">
      <c r="A43" s="94"/>
      <c r="B43" s="99"/>
      <c r="C43" s="238" t="s">
        <v>88</v>
      </c>
      <c r="D43" s="121" t="s">
        <v>41</v>
      </c>
      <c r="E43" s="50" t="s">
        <v>89</v>
      </c>
      <c r="F43" s="51" t="s">
        <v>36</v>
      </c>
      <c r="G43" s="54"/>
      <c r="H43" s="54"/>
      <c r="I43" s="55"/>
      <c r="J43" s="238" t="s">
        <v>90</v>
      </c>
      <c r="K43" s="240"/>
      <c r="L43" s="241"/>
      <c r="M43" s="111" t="s">
        <v>41</v>
      </c>
      <c r="N43" s="112" t="s">
        <v>89</v>
      </c>
      <c r="O43" s="170" t="s">
        <v>36</v>
      </c>
      <c r="P43" s="171" t="s">
        <v>101</v>
      </c>
      <c r="Q43" s="94"/>
    </row>
    <row r="44" spans="1:17" s="3" customFormat="1" ht="15.75" thickBot="1" x14ac:dyDescent="0.3">
      <c r="A44" s="4"/>
      <c r="B44" s="99"/>
      <c r="C44" s="239"/>
      <c r="D44" s="103">
        <v>585</v>
      </c>
      <c r="E44" s="119">
        <v>585</v>
      </c>
      <c r="F44" s="120">
        <v>0</v>
      </c>
      <c r="G44" s="54"/>
      <c r="H44" s="54"/>
      <c r="I44" s="55"/>
      <c r="J44" s="239"/>
      <c r="K44" s="242"/>
      <c r="L44" s="243"/>
      <c r="M44" s="101">
        <v>585</v>
      </c>
      <c r="N44" s="101">
        <v>585</v>
      </c>
      <c r="O44" s="107">
        <v>0</v>
      </c>
      <c r="P44" s="172">
        <v>585</v>
      </c>
      <c r="Q44" s="94"/>
    </row>
    <row r="45" spans="1:17" s="98" customFormat="1" ht="8.25" customHeight="1" thickBot="1" x14ac:dyDescent="0.3">
      <c r="A45" s="94"/>
      <c r="B45" s="99"/>
      <c r="C45" s="53"/>
      <c r="D45" s="100"/>
      <c r="E45" s="54"/>
      <c r="F45" s="54"/>
      <c r="G45" s="54"/>
      <c r="H45" s="54"/>
      <c r="I45" s="55"/>
      <c r="J45" s="54"/>
      <c r="K45" s="54"/>
      <c r="L45" s="54"/>
      <c r="M45" s="54"/>
      <c r="N45" s="54"/>
      <c r="O45" s="55"/>
      <c r="P45" s="56"/>
      <c r="Q45" s="94"/>
    </row>
    <row r="46" spans="1:17" s="98" customFormat="1" ht="37.5" customHeight="1" thickBot="1" x14ac:dyDescent="0.3">
      <c r="A46" s="94"/>
      <c r="B46" s="99"/>
      <c r="C46" s="238" t="s">
        <v>92</v>
      </c>
      <c r="D46" s="104" t="s">
        <v>94</v>
      </c>
      <c r="E46" s="105" t="s">
        <v>91</v>
      </c>
      <c r="F46" s="54"/>
      <c r="G46" s="54"/>
      <c r="H46" s="54"/>
      <c r="I46" s="55"/>
      <c r="J46" s="238" t="s">
        <v>93</v>
      </c>
      <c r="K46" s="240"/>
      <c r="L46" s="240"/>
      <c r="M46" s="106" t="s">
        <v>94</v>
      </c>
      <c r="N46" s="245" t="s">
        <v>91</v>
      </c>
      <c r="O46" s="246"/>
      <c r="P46" s="56"/>
      <c r="Q46" s="94"/>
    </row>
    <row r="47" spans="1:17" ht="15.75" thickBot="1" x14ac:dyDescent="0.3">
      <c r="A47" s="4"/>
      <c r="B47" s="52"/>
      <c r="C47" s="244"/>
      <c r="D47" s="103">
        <v>0</v>
      </c>
      <c r="E47" s="108">
        <v>0</v>
      </c>
      <c r="F47" s="54"/>
      <c r="G47" s="54"/>
      <c r="H47" s="54"/>
      <c r="I47" s="55"/>
      <c r="J47" s="239"/>
      <c r="K47" s="242"/>
      <c r="L47" s="242"/>
      <c r="M47" s="102">
        <v>0</v>
      </c>
      <c r="N47" s="247">
        <v>0</v>
      </c>
      <c r="O47" s="248"/>
      <c r="P47" s="56"/>
      <c r="Q47" s="4"/>
    </row>
    <row r="48" spans="1:17" s="2" customFormat="1" x14ac:dyDescent="0.25">
      <c r="A48" s="4"/>
      <c r="B48" s="52"/>
      <c r="C48" s="53"/>
      <c r="D48" s="54"/>
      <c r="E48" s="54"/>
      <c r="F48" s="54"/>
      <c r="G48" s="54"/>
      <c r="H48" s="54"/>
      <c r="I48" s="55"/>
      <c r="J48" s="54"/>
      <c r="K48" s="54"/>
      <c r="L48" s="54"/>
      <c r="M48" s="54"/>
      <c r="N48" s="54"/>
      <c r="O48" s="55"/>
      <c r="P48" s="56"/>
      <c r="Q48" s="4"/>
    </row>
    <row r="49" spans="1:17" s="2" customFormat="1" x14ac:dyDescent="0.25">
      <c r="A49" s="4"/>
      <c r="B49" s="52"/>
      <c r="C49" s="109" t="s">
        <v>87</v>
      </c>
      <c r="D49" s="110" t="s">
        <v>75</v>
      </c>
      <c r="E49" s="110" t="s">
        <v>76</v>
      </c>
      <c r="F49" s="110" t="s">
        <v>77</v>
      </c>
      <c r="G49" s="110" t="s">
        <v>78</v>
      </c>
      <c r="H49" s="54"/>
      <c r="I49" s="115" t="s">
        <v>86</v>
      </c>
      <c r="J49" s="116"/>
      <c r="K49" s="116"/>
      <c r="L49" s="225"/>
      <c r="M49" s="225"/>
      <c r="N49" s="225"/>
      <c r="O49" s="225"/>
      <c r="P49" s="226"/>
      <c r="Q49" s="4"/>
    </row>
    <row r="50" spans="1:17" s="2" customFormat="1" ht="15" customHeight="1" x14ac:dyDescent="0.25">
      <c r="A50" s="4"/>
      <c r="B50" s="52"/>
      <c r="C50" s="57" t="s">
        <v>72</v>
      </c>
      <c r="D50" s="91">
        <f>SUM(D51:D54)</f>
        <v>3732.47</v>
      </c>
      <c r="E50" s="91">
        <f>SUM(E51:E54)</f>
        <v>3271.2</v>
      </c>
      <c r="F50" s="91">
        <f>SUM(F51:F54)</f>
        <v>2117.6999999999998</v>
      </c>
      <c r="G50" s="58">
        <f>D50+E50-F50</f>
        <v>4885.97</v>
      </c>
      <c r="H50" s="54"/>
      <c r="I50" s="230"/>
      <c r="J50" s="231"/>
      <c r="K50" s="231"/>
      <c r="L50" s="231"/>
      <c r="M50" s="231"/>
      <c r="N50" s="231"/>
      <c r="O50" s="231"/>
      <c r="P50" s="232"/>
      <c r="Q50" s="4"/>
    </row>
    <row r="51" spans="1:17" s="2" customFormat="1" x14ac:dyDescent="0.25">
      <c r="A51" s="4"/>
      <c r="B51" s="52"/>
      <c r="C51" s="57" t="s">
        <v>73</v>
      </c>
      <c r="D51" s="91">
        <v>2262.4699999999998</v>
      </c>
      <c r="E51" s="91">
        <v>2513</v>
      </c>
      <c r="F51" s="91">
        <v>1448.9</v>
      </c>
      <c r="G51" s="58">
        <f t="shared" ref="G51:G54" si="12">D51+E51-F51</f>
        <v>3326.5699999999993</v>
      </c>
      <c r="H51" s="54"/>
      <c r="I51" s="230"/>
      <c r="J51" s="231"/>
      <c r="K51" s="231"/>
      <c r="L51" s="231"/>
      <c r="M51" s="231"/>
      <c r="N51" s="231"/>
      <c r="O51" s="231"/>
      <c r="P51" s="232"/>
      <c r="Q51" s="4"/>
    </row>
    <row r="52" spans="1:17" s="2" customFormat="1" x14ac:dyDescent="0.25">
      <c r="A52" s="4"/>
      <c r="B52" s="52"/>
      <c r="C52" s="57" t="s">
        <v>74</v>
      </c>
      <c r="D52" s="91">
        <v>485.6</v>
      </c>
      <c r="E52" s="91">
        <v>153.4</v>
      </c>
      <c r="F52" s="91">
        <v>0</v>
      </c>
      <c r="G52" s="58">
        <f t="shared" si="12"/>
        <v>639</v>
      </c>
      <c r="H52" s="54"/>
      <c r="I52" s="230"/>
      <c r="J52" s="231"/>
      <c r="K52" s="231"/>
      <c r="L52" s="231"/>
      <c r="M52" s="231"/>
      <c r="N52" s="231"/>
      <c r="O52" s="231"/>
      <c r="P52" s="232"/>
      <c r="Q52" s="4"/>
    </row>
    <row r="53" spans="1:17" s="2" customFormat="1" x14ac:dyDescent="0.25">
      <c r="A53" s="4"/>
      <c r="B53" s="52"/>
      <c r="C53" s="57" t="s">
        <v>95</v>
      </c>
      <c r="D53" s="91">
        <v>329.9</v>
      </c>
      <c r="E53" s="91">
        <v>13.5</v>
      </c>
      <c r="F53" s="91">
        <v>25.3</v>
      </c>
      <c r="G53" s="58">
        <f t="shared" si="12"/>
        <v>318.09999999999997</v>
      </c>
      <c r="H53" s="54"/>
      <c r="I53" s="230"/>
      <c r="J53" s="231"/>
      <c r="K53" s="231"/>
      <c r="L53" s="231"/>
      <c r="M53" s="231"/>
      <c r="N53" s="231"/>
      <c r="O53" s="231"/>
      <c r="P53" s="232"/>
      <c r="Q53" s="4"/>
    </row>
    <row r="54" spans="1:17" s="2" customFormat="1" x14ac:dyDescent="0.25">
      <c r="A54" s="4"/>
      <c r="B54" s="52"/>
      <c r="C54" s="152" t="s">
        <v>96</v>
      </c>
      <c r="D54" s="91">
        <v>654.5</v>
      </c>
      <c r="E54" s="91">
        <v>591.29999999999995</v>
      </c>
      <c r="F54" s="91">
        <v>643.5</v>
      </c>
      <c r="G54" s="58">
        <f t="shared" si="12"/>
        <v>602.29999999999995</v>
      </c>
      <c r="H54" s="54"/>
      <c r="I54" s="233"/>
      <c r="J54" s="234"/>
      <c r="K54" s="234"/>
      <c r="L54" s="234"/>
      <c r="M54" s="234"/>
      <c r="N54" s="234"/>
      <c r="O54" s="234"/>
      <c r="P54" s="235"/>
      <c r="Q54" s="4"/>
    </row>
    <row r="55" spans="1:17" s="2" customFormat="1" ht="10.5" customHeight="1" x14ac:dyDescent="0.25">
      <c r="A55" s="4"/>
      <c r="B55" s="52"/>
      <c r="C55" s="53"/>
      <c r="D55" s="54"/>
      <c r="E55" s="54"/>
      <c r="F55" s="54"/>
      <c r="G55" s="54"/>
      <c r="H55" s="54"/>
      <c r="I55" s="55"/>
      <c r="J55" s="54"/>
      <c r="K55" s="54"/>
      <c r="L55" s="54"/>
      <c r="M55" s="54"/>
      <c r="N55" s="54"/>
      <c r="O55" s="55"/>
      <c r="P55" s="56"/>
      <c r="Q55" s="4"/>
    </row>
    <row r="56" spans="1:17" s="2" customFormat="1" x14ac:dyDescent="0.25">
      <c r="A56" s="4"/>
      <c r="B56" s="52"/>
      <c r="C56" s="109" t="s">
        <v>79</v>
      </c>
      <c r="D56" s="110" t="s">
        <v>80</v>
      </c>
      <c r="E56" s="110" t="s">
        <v>106</v>
      </c>
      <c r="F56" s="110" t="s">
        <v>107</v>
      </c>
      <c r="G56" s="54"/>
      <c r="H56" s="54"/>
      <c r="I56" s="55"/>
      <c r="J56" s="54"/>
      <c r="K56" s="54"/>
      <c r="L56" s="54"/>
      <c r="M56" s="54"/>
      <c r="N56" s="54"/>
      <c r="O56" s="55"/>
      <c r="P56" s="56"/>
      <c r="Q56" s="4"/>
    </row>
    <row r="57" spans="1:17" s="2" customFormat="1" x14ac:dyDescent="0.25">
      <c r="A57" s="4"/>
      <c r="B57" s="52"/>
      <c r="C57" s="57"/>
      <c r="D57" s="92">
        <v>59.7</v>
      </c>
      <c r="E57" s="92">
        <v>61.8</v>
      </c>
      <c r="F57" s="92">
        <v>63.4</v>
      </c>
      <c r="G57" s="54"/>
      <c r="H57" s="54"/>
      <c r="I57" s="55"/>
      <c r="J57" s="54"/>
      <c r="K57" s="54"/>
      <c r="L57" s="54"/>
      <c r="M57" s="54"/>
      <c r="N57" s="54"/>
      <c r="O57" s="55"/>
      <c r="P57" s="56"/>
      <c r="Q57" s="4"/>
    </row>
    <row r="58" spans="1:17" s="2" customFormat="1" x14ac:dyDescent="0.25">
      <c r="A58" s="4"/>
      <c r="B58" s="52"/>
      <c r="C58" s="53"/>
      <c r="D58" s="54"/>
      <c r="E58" s="54"/>
      <c r="F58" s="54"/>
      <c r="G58" s="54"/>
      <c r="H58" s="54"/>
      <c r="I58" s="55"/>
      <c r="J58" s="54"/>
      <c r="K58" s="54"/>
      <c r="L58" s="54"/>
      <c r="M58" s="54"/>
      <c r="N58" s="54"/>
      <c r="O58" s="55"/>
      <c r="P58" s="56"/>
      <c r="Q58" s="4"/>
    </row>
    <row r="59" spans="1:17" s="2" customFormat="1" x14ac:dyDescent="0.25">
      <c r="A59" s="4"/>
      <c r="B59" s="114" t="s">
        <v>54</v>
      </c>
      <c r="C59" s="113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6"/>
      <c r="Q59" s="4"/>
    </row>
    <row r="60" spans="1:17" s="2" customFormat="1" x14ac:dyDescent="0.25">
      <c r="A60" s="4"/>
      <c r="B60" s="165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9"/>
      <c r="Q60" s="4"/>
    </row>
    <row r="61" spans="1:17" s="2" customFormat="1" x14ac:dyDescent="0.25">
      <c r="A61" s="4"/>
      <c r="B61" s="227" t="s">
        <v>110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9"/>
      <c r="Q61" s="4"/>
    </row>
    <row r="62" spans="1:17" s="2" customFormat="1" x14ac:dyDescent="0.25">
      <c r="A62" s="4"/>
      <c r="B62" s="173" t="s">
        <v>112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7"/>
      <c r="Q62" s="4"/>
    </row>
    <row r="63" spans="1:17" s="2" customFormat="1" x14ac:dyDescent="0.25">
      <c r="A63" s="4"/>
      <c r="B63" s="257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8"/>
      <c r="Q63" s="4"/>
    </row>
    <row r="64" spans="1:17" s="2" customFormat="1" x14ac:dyDescent="0.25">
      <c r="A64" s="4"/>
      <c r="B64" s="227" t="s">
        <v>111</v>
      </c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9"/>
      <c r="Q64" s="4"/>
    </row>
    <row r="65" spans="1:17" s="2" customFormat="1" x14ac:dyDescent="0.25">
      <c r="A65" s="4"/>
      <c r="B65" s="162" t="s">
        <v>108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4"/>
      <c r="Q65" s="4"/>
    </row>
    <row r="66" spans="1:17" s="2" customFormat="1" x14ac:dyDescent="0.25">
      <c r="A66" s="4"/>
      <c r="B66" s="227" t="s">
        <v>109</v>
      </c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9"/>
      <c r="Q66" s="4"/>
    </row>
    <row r="67" spans="1:17" s="2" customFormat="1" x14ac:dyDescent="0.25">
      <c r="A67" s="4"/>
      <c r="B67" s="140"/>
      <c r="C67" s="98"/>
      <c r="D67" s="98"/>
      <c r="E67" s="98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2"/>
      <c r="Q67" s="4"/>
    </row>
    <row r="68" spans="1:17" s="2" customFormat="1" x14ac:dyDescent="0.25">
      <c r="A68" s="4"/>
      <c r="B68" s="153"/>
      <c r="C68" s="154"/>
      <c r="D68" s="155"/>
      <c r="E68" s="155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4"/>
      <c r="Q68" s="4"/>
    </row>
    <row r="69" spans="1:17" s="2" customFormat="1" x14ac:dyDescent="0.25">
      <c r="A69" s="94"/>
      <c r="B69" s="157"/>
      <c r="C69" s="156"/>
      <c r="D69" s="157"/>
      <c r="E69" s="157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94"/>
    </row>
    <row r="70" spans="1:17" s="2" customFormat="1" x14ac:dyDescent="0.25">
      <c r="A70" s="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4"/>
    </row>
    <row r="71" spans="1:17" s="2" customFormat="1" x14ac:dyDescent="0.25">
      <c r="A71" s="4"/>
      <c r="B71" s="59" t="s">
        <v>85</v>
      </c>
      <c r="C71" s="137">
        <v>44636</v>
      </c>
      <c r="D71" s="59" t="s">
        <v>81</v>
      </c>
      <c r="E71" s="255" t="s">
        <v>104</v>
      </c>
      <c r="F71" s="255"/>
      <c r="G71" s="255"/>
      <c r="H71" s="59"/>
      <c r="I71" s="59" t="s">
        <v>82</v>
      </c>
      <c r="J71" s="256" t="s">
        <v>105</v>
      </c>
      <c r="K71" s="256"/>
      <c r="L71" s="256"/>
      <c r="M71" s="256"/>
      <c r="N71" s="59"/>
      <c r="O71" s="59"/>
      <c r="P71" s="59"/>
      <c r="Q71" s="4"/>
    </row>
    <row r="72" spans="1:17" s="2" customFormat="1" ht="7.5" customHeight="1" x14ac:dyDescent="0.25">
      <c r="A72" s="4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4"/>
    </row>
    <row r="73" spans="1:17" s="2" customFormat="1" x14ac:dyDescent="0.25">
      <c r="A73" s="4"/>
      <c r="B73" s="59"/>
      <c r="C73" s="59"/>
      <c r="D73" s="59" t="s">
        <v>84</v>
      </c>
      <c r="E73" s="61"/>
      <c r="F73" s="61"/>
      <c r="G73" s="61"/>
      <c r="H73" s="59"/>
      <c r="I73" s="59" t="s">
        <v>84</v>
      </c>
      <c r="J73" s="60"/>
      <c r="K73" s="60"/>
      <c r="L73" s="60"/>
      <c r="M73" s="60"/>
      <c r="N73" s="59"/>
      <c r="O73" s="59"/>
      <c r="P73" s="59"/>
      <c r="Q73" s="4"/>
    </row>
    <row r="74" spans="1:17" s="2" customFormat="1" x14ac:dyDescent="0.25">
      <c r="A74" s="4"/>
      <c r="B74" s="59"/>
      <c r="C74" s="59"/>
      <c r="D74" s="59"/>
      <c r="E74" s="61"/>
      <c r="F74" s="61"/>
      <c r="G74" s="61"/>
      <c r="H74" s="59"/>
      <c r="I74" s="59"/>
      <c r="J74" s="60"/>
      <c r="K74" s="60"/>
      <c r="L74" s="60"/>
      <c r="M74" s="60"/>
      <c r="N74" s="59"/>
      <c r="O74" s="59"/>
      <c r="P74" s="59"/>
      <c r="Q74" s="4"/>
    </row>
    <row r="75" spans="1:17" s="2" customFormat="1" x14ac:dyDescent="0.25">
      <c r="A75" s="4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4"/>
    </row>
    <row r="76" spans="1:17" s="2" customFormat="1" x14ac:dyDescent="0.25">
      <c r="A76" s="4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4"/>
    </row>
    <row r="77" spans="1:17" x14ac:dyDescent="0.25"/>
    <row r="78" spans="1:17" x14ac:dyDescent="0.25"/>
    <row r="79" spans="1:17" x14ac:dyDescent="0.25"/>
    <row r="80" spans="1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hidden="1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hidden="1" x14ac:dyDescent="0.25"/>
    <row r="108" hidden="1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</sheetData>
  <mergeCells count="47">
    <mergeCell ref="E71:G71"/>
    <mergeCell ref="J71:M71"/>
    <mergeCell ref="B64:P64"/>
    <mergeCell ref="B66:P66"/>
    <mergeCell ref="B63:P63"/>
    <mergeCell ref="D59:P59"/>
    <mergeCell ref="B61:P61"/>
    <mergeCell ref="I50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D10:I10"/>
    <mergeCell ref="D11:G11"/>
    <mergeCell ref="C10:C13"/>
    <mergeCell ref="D13:F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55:P58 P15:P25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39370078740157483" bottom="0.3937007874015748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Hönigová Helena</cp:lastModifiedBy>
  <cp:lastPrinted>2022-03-23T06:53:57Z</cp:lastPrinted>
  <dcterms:created xsi:type="dcterms:W3CDTF">2017-02-23T12:10:09Z</dcterms:created>
  <dcterms:modified xsi:type="dcterms:W3CDTF">2022-03-23T06:54:03Z</dcterms:modified>
</cp:coreProperties>
</file>