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605" windowHeight="10740"/>
  </bookViews>
  <sheets>
    <sheet name="návrh změny rozpočtu " sheetId="3" r:id="rId1"/>
  </sheets>
  <definedNames>
    <definedName name="_xlnm.Print_Area" localSheetId="0">'návrh změny rozpočtu '!$A$1:$Q$80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3" l="1"/>
  <c r="K38" i="3"/>
  <c r="K17" i="3"/>
  <c r="G36" i="3" l="1"/>
  <c r="G35" i="3"/>
  <c r="G34" i="3"/>
  <c r="G30" i="3"/>
  <c r="G29" i="3"/>
  <c r="G27" i="3"/>
  <c r="G22" i="3"/>
  <c r="I22" i="3" s="1"/>
  <c r="I21" i="3"/>
  <c r="I20" i="3"/>
  <c r="G19" i="3"/>
  <c r="I19" i="3" s="1"/>
  <c r="G18" i="3"/>
  <c r="I18" i="3" s="1"/>
  <c r="G17" i="3"/>
  <c r="I17" i="3" s="1"/>
  <c r="G16" i="3"/>
  <c r="I16" i="3" s="1"/>
  <c r="G15" i="3"/>
  <c r="I15" i="3" s="1"/>
  <c r="I14" i="3"/>
  <c r="N23" i="3" l="1"/>
  <c r="L23" i="3"/>
  <c r="K23" i="3"/>
  <c r="J23" i="3"/>
  <c r="H23" i="3"/>
  <c r="F23" i="3"/>
  <c r="E23" i="3"/>
  <c r="D23" i="3"/>
  <c r="G23" i="3" l="1"/>
  <c r="N38" i="3" l="1"/>
  <c r="O37" i="3"/>
  <c r="M36" i="3"/>
  <c r="O36" i="3" s="1"/>
  <c r="M35" i="3"/>
  <c r="M34" i="3"/>
  <c r="O34" i="3" s="1"/>
  <c r="O33" i="3"/>
  <c r="O32" i="3"/>
  <c r="O31" i="3"/>
  <c r="M30" i="3"/>
  <c r="O30" i="3" s="1"/>
  <c r="J38" i="3"/>
  <c r="O28" i="3"/>
  <c r="M27" i="3"/>
  <c r="M22" i="3"/>
  <c r="O22" i="3" s="1"/>
  <c r="M21" i="3"/>
  <c r="O21" i="3" s="1"/>
  <c r="M20" i="3"/>
  <c r="O20" i="3" s="1"/>
  <c r="O19" i="3"/>
  <c r="M18" i="3"/>
  <c r="O18" i="3" s="1"/>
  <c r="O17" i="3"/>
  <c r="O16" i="3"/>
  <c r="M15" i="3"/>
  <c r="O14" i="3"/>
  <c r="F38" i="3"/>
  <c r="E38" i="3"/>
  <c r="H38" i="3"/>
  <c r="I37" i="3"/>
  <c r="I28" i="3"/>
  <c r="I30" i="3"/>
  <c r="I31" i="3"/>
  <c r="I32" i="3"/>
  <c r="I33" i="3"/>
  <c r="I34" i="3"/>
  <c r="I35" i="3"/>
  <c r="I36" i="3"/>
  <c r="I27" i="3"/>
  <c r="I29" i="3"/>
  <c r="O15" i="3" l="1"/>
  <c r="P15" i="3" s="1"/>
  <c r="M23" i="3"/>
  <c r="O27" i="3"/>
  <c r="P27" i="3" s="1"/>
  <c r="I23" i="3"/>
  <c r="K39" i="3"/>
  <c r="P31" i="3"/>
  <c r="E39" i="3"/>
  <c r="P32" i="3"/>
  <c r="P17" i="3"/>
  <c r="P21" i="3"/>
  <c r="N39" i="3"/>
  <c r="P33" i="3"/>
  <c r="P36" i="3"/>
  <c r="P19" i="3"/>
  <c r="P16" i="3"/>
  <c r="P20" i="3"/>
  <c r="P28" i="3"/>
  <c r="I38" i="3"/>
  <c r="P30" i="3"/>
  <c r="J39" i="3"/>
  <c r="P34" i="3"/>
  <c r="P37" i="3"/>
  <c r="P14" i="3"/>
  <c r="P18" i="3"/>
  <c r="P22" i="3"/>
  <c r="M29" i="3"/>
  <c r="O29" i="3" s="1"/>
  <c r="P29" i="3" s="1"/>
  <c r="O35" i="3"/>
  <c r="P35" i="3" s="1"/>
  <c r="L39" i="3"/>
  <c r="H39" i="3"/>
  <c r="D38" i="3"/>
  <c r="F39" i="3"/>
  <c r="O23" i="3" l="1"/>
  <c r="P23" i="3" s="1"/>
  <c r="M38" i="3"/>
  <c r="M39" i="3" s="1"/>
  <c r="D39" i="3"/>
  <c r="G38" i="3"/>
  <c r="G39" i="3" s="1"/>
  <c r="O38" i="3"/>
  <c r="O39" i="3" l="1"/>
  <c r="P38" i="3"/>
  <c r="I39" i="3"/>
  <c r="I40" i="3" s="1"/>
  <c r="P39" i="3" l="1"/>
  <c r="O40" i="3"/>
  <c r="P40" i="3" s="1"/>
</calcChain>
</file>

<file path=xl/sharedStrings.xml><?xml version="1.0" encoding="utf-8"?>
<sst xmlns="http://schemas.openxmlformats.org/spreadsheetml/2006/main" count="146" uniqueCount="115">
  <si>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</si>
  <si>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</si>
  <si>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</si>
  <si>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</si>
  <si>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</si>
  <si>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</si>
  <si>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</si>
  <si>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</si>
  <si>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</si>
  <si>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</si>
  <si>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</si>
  <si>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</si>
  <si>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</si>
  <si>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</si>
  <si>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</si>
  <si>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</si>
  <si>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</si>
  <si>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</si>
  <si>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</si>
  <si>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</si>
  <si>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</si>
  <si>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</si>
  <si>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</si>
  <si>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</si>
  <si>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</si>
  <si>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</si>
  <si>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</si>
  <si>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</si>
  <si>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</si>
  <si>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</si>
  <si>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</si>
  <si>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</si>
  <si>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</si>
  <si>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</si>
  <si>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</si>
  <si>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</si>
  <si>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</si>
  <si>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</si>
  <si>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</si>
  <si>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</si>
  <si>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</si>
  <si>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</si>
  <si>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</si>
  <si>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</si>
  <si>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</si>
  <si>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</si>
  <si>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</si>
  <si>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</si>
  <si>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</si>
  <si>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</si>
  <si>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</si>
  <si>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</si>
  <si>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</si>
  <si>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</si>
  <si>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</si>
  <si>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</si>
  <si>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</si>
  <si>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</si>
  <si>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</si>
  <si>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</si>
  <si>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</si>
  <si>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</si>
  <si>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</si>
  <si>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</si>
  <si>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</si>
  <si>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</si>
  <si>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</si>
  <si>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</si>
  <si>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</si>
  <si>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</si>
  <si>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</si>
  <si>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</si>
  <si>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</si>
  <si>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</si>
  <si>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</si>
  <si>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</si>
  <si>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</si>
  <si>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</si>
  <si>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</si>
  <si>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</si>
  <si>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</si>
  <si>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</si>
  <si>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</si>
  <si>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</si>
  <si>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</si>
  <si>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</si>
  <si>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</si>
  <si>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</si>
  <si>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</si>
  <si>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</si>
  <si>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</si>
  <si>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</si>
  <si>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</si>
  <si>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</si>
  <si>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</si>
  <si>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</si>
  <si>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</si>
  <si>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</si>
  <si>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</si>
  <si>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Fond odměn</t>
  </si>
  <si>
    <t>FKSP</t>
  </si>
  <si>
    <t>Komentář k navrhovaným změnám rozpočtu (pokračování ze strany 1):</t>
  </si>
  <si>
    <t>ostatní transfery</t>
  </si>
  <si>
    <t>Návrh změny rozpočtu na 2. pololetí 2018</t>
  </si>
  <si>
    <t>Schválený rozpočet na rok 2018 (UPRAVENÝ ROZPOČET)</t>
  </si>
  <si>
    <t>Základní umělecká škola T. G. Masaryka Chomutov</t>
  </si>
  <si>
    <t>Náměstí T. G. Masaryka 1626, 430 01 Chomutov</t>
  </si>
  <si>
    <t>Organizace obdržela od poslední změny rozpočtu v roce 2018  následující dotace:</t>
  </si>
  <si>
    <t xml:space="preserve">Na straně výnosů i nákladů dochází ke změně v celkové výši  549 tis. Kč.   </t>
  </si>
  <si>
    <t>120 000,- Kč dotace z fondu Ústeckého kraje na projekty</t>
  </si>
  <si>
    <t xml:space="preserve">431 000,-  Kč rozdíl plánované a skutečné dotace na platy ped. a nep. pracovníků od Ústeckého kraje včetně odvodů OON a ONIV </t>
  </si>
  <si>
    <t>549 000,-Kč</t>
  </si>
  <si>
    <r>
      <t xml:space="preserve">. </t>
    </r>
    <r>
      <rPr>
        <b/>
        <sz val="10"/>
        <color rgb="FFFF0000"/>
        <rFont val="Calibri"/>
        <family val="2"/>
        <charset val="238"/>
        <scheme val="minor"/>
      </rPr>
      <t xml:space="preserve">-2000,- </t>
    </r>
    <r>
      <rPr>
        <b/>
        <sz val="10"/>
        <rFont val="Calibri"/>
        <family val="2"/>
        <charset val="238"/>
        <scheme val="minor"/>
      </rPr>
      <t>Kč rozpočtová opatření týkající se navýšení schváleného rozpočtu (posílení B71 prevence, PU, nařízené odvody -zaslané OŠ)</t>
    </r>
  </si>
  <si>
    <t>Bc. Lenka Maříková</t>
  </si>
  <si>
    <t>Mgr. Karel Žižka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</si>
</sst>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36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3" fillId="0" borderId="24" xfId="2" applyFont="1" applyBorder="1" applyProtection="1"/>
    <xf numFmtId="0" fontId="23" fillId="0" borderId="24" xfId="2" applyFont="1" applyFill="1" applyBorder="1" applyProtection="1"/>
    <xf numFmtId="0" fontId="23" fillId="0" borderId="0" xfId="2" applyFont="1" applyFill="1" applyBorder="1" applyProtection="1"/>
    <xf numFmtId="164" fontId="1" fillId="0" borderId="1" xfId="0" applyNumberFormat="1" applyFont="1" applyFill="1" applyBorder="1" applyProtection="1"/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22" zoomScale="70" zoomScaleNormal="70" zoomScaleSheetLayoutView="80" workbookViewId="0">
      <selection activeCell="C61" sqref="C6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21" x14ac:dyDescent="0.35">
      <c r="A1" s="5"/>
      <c r="B1" s="7" t="s">
        <v>103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7.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21" x14ac:dyDescent="0.35">
      <c r="A3" s="5"/>
      <c r="B3" s="5" t="s">
        <v>43</v>
      </c>
      <c r="C3" s="5"/>
      <c r="D3" s="169" t="s">
        <v>105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5"/>
      <c r="R3" s="4"/>
      <c r="S3" s="4"/>
    </row>
    <row r="4" spans="1:19" ht="3.75" customHeight="1" x14ac:dyDescent="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4"/>
      <c r="S4" s="4"/>
    </row>
    <row r="5" spans="1:19" x14ac:dyDescent="0.25">
      <c r="A5" s="5"/>
      <c r="B5" s="5" t="s">
        <v>44</v>
      </c>
      <c r="C5" s="5"/>
      <c r="D5" s="93">
        <v>61345636</v>
      </c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ht="3.75" customHeight="1" x14ac:dyDescent="0.5">
      <c r="A6" s="5"/>
      <c r="B6" s="5"/>
      <c r="C6" s="5"/>
      <c r="D6" s="8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x14ac:dyDescent="0.25">
      <c r="A7" s="5"/>
      <c r="B7" s="5" t="s">
        <v>45</v>
      </c>
      <c r="C7" s="5"/>
      <c r="D7" s="170" t="s">
        <v>106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5"/>
      <c r="R7" s="4"/>
      <c r="S7" s="4"/>
    </row>
    <row r="8" spans="1:19" ht="14.65" thickBot="1" x14ac:dyDescent="0.5500000000000000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4"/>
      <c r="S8" s="4"/>
    </row>
    <row r="9" spans="1:19" ht="29.25" customHeight="1" thickBot="1" x14ac:dyDescent="0.3">
      <c r="A9" s="5"/>
      <c r="B9" s="226" t="s">
        <v>37</v>
      </c>
      <c r="C9" s="188" t="s">
        <v>38</v>
      </c>
      <c r="D9" s="193" t="s">
        <v>104</v>
      </c>
      <c r="E9" s="194"/>
      <c r="F9" s="194"/>
      <c r="G9" s="194"/>
      <c r="H9" s="194"/>
      <c r="I9" s="195"/>
      <c r="J9" s="193" t="s">
        <v>96</v>
      </c>
      <c r="K9" s="194"/>
      <c r="L9" s="194"/>
      <c r="M9" s="194"/>
      <c r="N9" s="194"/>
      <c r="O9" s="195"/>
      <c r="P9" s="182" t="s">
        <v>72</v>
      </c>
      <c r="Q9" s="5"/>
    </row>
    <row r="10" spans="1:19" ht="30.75" thickBot="1" x14ac:dyDescent="0.3">
      <c r="A10" s="5"/>
      <c r="B10" s="227"/>
      <c r="C10" s="189"/>
      <c r="D10" s="229" t="s">
        <v>39</v>
      </c>
      <c r="E10" s="230"/>
      <c r="F10" s="230"/>
      <c r="G10" s="231"/>
      <c r="H10" s="9" t="s">
        <v>40</v>
      </c>
      <c r="I10" s="9" t="s">
        <v>63</v>
      </c>
      <c r="J10" s="229" t="s">
        <v>39</v>
      </c>
      <c r="K10" s="230"/>
      <c r="L10" s="230"/>
      <c r="M10" s="231"/>
      <c r="N10" s="9" t="s">
        <v>40</v>
      </c>
      <c r="O10" s="9" t="s">
        <v>63</v>
      </c>
      <c r="P10" s="183"/>
      <c r="Q10" s="5"/>
    </row>
    <row r="11" spans="1:19" ht="15.75" thickBot="1" x14ac:dyDescent="0.3">
      <c r="A11" s="5"/>
      <c r="B11" s="227"/>
      <c r="C11" s="234"/>
      <c r="D11" s="190" t="s">
        <v>64</v>
      </c>
      <c r="E11" s="191"/>
      <c r="F11" s="191"/>
      <c r="G11" s="191"/>
      <c r="H11" s="191"/>
      <c r="I11" s="192"/>
      <c r="J11" s="190" t="s">
        <v>64</v>
      </c>
      <c r="K11" s="191"/>
      <c r="L11" s="191"/>
      <c r="M11" s="191"/>
      <c r="N11" s="191"/>
      <c r="O11" s="192"/>
      <c r="P11" s="183"/>
      <c r="Q11" s="5"/>
    </row>
    <row r="12" spans="1:19" ht="15.75" thickBot="1" x14ac:dyDescent="0.3">
      <c r="A12" s="5"/>
      <c r="B12" s="228"/>
      <c r="C12" s="235"/>
      <c r="D12" s="232" t="s">
        <v>59</v>
      </c>
      <c r="E12" s="233"/>
      <c r="F12" s="233"/>
      <c r="G12" s="222" t="s">
        <v>65</v>
      </c>
      <c r="H12" s="224" t="s">
        <v>68</v>
      </c>
      <c r="I12" s="212" t="s">
        <v>64</v>
      </c>
      <c r="J12" s="232" t="s">
        <v>59</v>
      </c>
      <c r="K12" s="233"/>
      <c r="L12" s="233"/>
      <c r="M12" s="222" t="s">
        <v>65</v>
      </c>
      <c r="N12" s="224" t="s">
        <v>68</v>
      </c>
      <c r="O12" s="212" t="s">
        <v>64</v>
      </c>
      <c r="P12" s="183"/>
      <c r="Q12" s="5"/>
    </row>
    <row r="13" spans="1:19" ht="15.75" thickBot="1" x14ac:dyDescent="0.3">
      <c r="A13" s="5"/>
      <c r="B13" s="10"/>
      <c r="C13" s="11"/>
      <c r="D13" s="160" t="s">
        <v>60</v>
      </c>
      <c r="E13" s="161" t="s">
        <v>102</v>
      </c>
      <c r="F13" s="161" t="s">
        <v>61</v>
      </c>
      <c r="G13" s="223"/>
      <c r="H13" s="225"/>
      <c r="I13" s="213"/>
      <c r="J13" s="160" t="s">
        <v>60</v>
      </c>
      <c r="K13" s="161" t="s">
        <v>102</v>
      </c>
      <c r="L13" s="161" t="s">
        <v>61</v>
      </c>
      <c r="M13" s="223"/>
      <c r="N13" s="225"/>
      <c r="O13" s="213"/>
      <c r="P13" s="184"/>
      <c r="Q13" s="5"/>
    </row>
    <row r="14" spans="1:19" x14ac:dyDescent="0.25">
      <c r="A14" s="5"/>
      <c r="B14" s="39" t="s">
        <v>0</v>
      </c>
      <c r="C14" s="146" t="s">
        <v>52</v>
      </c>
      <c r="D14" s="12"/>
      <c r="E14" s="13"/>
      <c r="F14" s="63">
        <v>2900</v>
      </c>
      <c r="G14" s="70">
        <v>2800</v>
      </c>
      <c r="H14" s="73">
        <v>100</v>
      </c>
      <c r="I14" s="14">
        <f t="shared" ref="I14:I22" si="0">G14+H14</f>
        <v>2900</v>
      </c>
      <c r="J14" s="12"/>
      <c r="K14" s="13"/>
      <c r="L14" s="63">
        <v>3000</v>
      </c>
      <c r="M14" s="70">
        <v>2890</v>
      </c>
      <c r="N14" s="73">
        <v>110</v>
      </c>
      <c r="O14" s="14">
        <f t="shared" ref="O14:O22" si="1">M14+N14</f>
        <v>3000</v>
      </c>
      <c r="P14" s="15">
        <f>(O14-I14)/I14</f>
        <v>3.4482758620689655E-2</v>
      </c>
      <c r="Q14" s="5"/>
    </row>
    <row r="15" spans="1:19" x14ac:dyDescent="0.25">
      <c r="A15" s="5"/>
      <c r="B15" s="16" t="s">
        <v>1</v>
      </c>
      <c r="C15" s="147" t="s">
        <v>62</v>
      </c>
      <c r="D15" s="64">
        <v>1328</v>
      </c>
      <c r="E15" s="17"/>
      <c r="F15" s="17"/>
      <c r="G15" s="71">
        <f t="shared" ref="G15:G22" si="2">SUM(D15:F15)</f>
        <v>1328</v>
      </c>
      <c r="H15" s="74"/>
      <c r="I15" s="14">
        <f t="shared" si="0"/>
        <v>1328</v>
      </c>
      <c r="J15" s="64">
        <v>1326</v>
      </c>
      <c r="K15" s="17"/>
      <c r="L15" s="17"/>
      <c r="M15" s="71">
        <f t="shared" ref="M15:M22" si="3">SUM(J15:L15)</f>
        <v>1326</v>
      </c>
      <c r="N15" s="74"/>
      <c r="O15" s="14">
        <f t="shared" si="1"/>
        <v>1326</v>
      </c>
      <c r="P15" s="18">
        <f t="shared" ref="P15:P39" si="4">(O15-I15)/I15</f>
        <v>-1.5060240963855422E-3</v>
      </c>
      <c r="Q15" s="5"/>
    </row>
    <row r="16" spans="1:19" x14ac:dyDescent="0.25">
      <c r="A16" s="5"/>
      <c r="B16" s="16" t="s">
        <v>3</v>
      </c>
      <c r="C16" s="148" t="s">
        <v>85</v>
      </c>
      <c r="D16" s="65">
        <v>168</v>
      </c>
      <c r="E16" s="19"/>
      <c r="F16" s="19"/>
      <c r="G16" s="71">
        <f t="shared" si="2"/>
        <v>168</v>
      </c>
      <c r="H16" s="75"/>
      <c r="I16" s="14">
        <f t="shared" si="0"/>
        <v>168</v>
      </c>
      <c r="J16" s="65">
        <v>168</v>
      </c>
      <c r="K16" s="19"/>
      <c r="L16" s="19"/>
      <c r="M16" s="71">
        <v>128</v>
      </c>
      <c r="N16" s="75">
        <v>40</v>
      </c>
      <c r="O16" s="14">
        <f t="shared" si="1"/>
        <v>168</v>
      </c>
      <c r="P16" s="18">
        <f t="shared" si="4"/>
        <v>0</v>
      </c>
      <c r="Q16" s="5"/>
    </row>
    <row r="17" spans="1:17" x14ac:dyDescent="0.25">
      <c r="A17" s="5"/>
      <c r="B17" s="16" t="s">
        <v>5</v>
      </c>
      <c r="C17" s="149" t="s">
        <v>53</v>
      </c>
      <c r="D17" s="20"/>
      <c r="E17" s="66">
        <v>17822</v>
      </c>
      <c r="F17" s="19"/>
      <c r="G17" s="71">
        <f t="shared" si="2"/>
        <v>17822</v>
      </c>
      <c r="H17" s="73"/>
      <c r="I17" s="14">
        <f t="shared" si="0"/>
        <v>17822</v>
      </c>
      <c r="J17" s="20"/>
      <c r="K17" s="66">
        <f>18139+90+30</f>
        <v>18259</v>
      </c>
      <c r="L17" s="19"/>
      <c r="M17" s="71">
        <v>18229</v>
      </c>
      <c r="N17" s="73">
        <v>30</v>
      </c>
      <c r="O17" s="14">
        <f t="shared" si="1"/>
        <v>18259</v>
      </c>
      <c r="P17" s="18">
        <f t="shared" si="4"/>
        <v>2.4520255863539446E-2</v>
      </c>
      <c r="Q17" s="21"/>
    </row>
    <row r="18" spans="1:17" x14ac:dyDescent="0.25">
      <c r="A18" s="5"/>
      <c r="B18" s="16" t="s">
        <v>7</v>
      </c>
      <c r="C18" s="44" t="s">
        <v>46</v>
      </c>
      <c r="D18" s="22"/>
      <c r="E18" s="19"/>
      <c r="F18" s="67"/>
      <c r="G18" s="71">
        <f t="shared" si="2"/>
        <v>0</v>
      </c>
      <c r="H18" s="76"/>
      <c r="I18" s="14">
        <f t="shared" si="0"/>
        <v>0</v>
      </c>
      <c r="J18" s="22"/>
      <c r="K18" s="19"/>
      <c r="L18" s="67"/>
      <c r="M18" s="71">
        <f t="shared" si="3"/>
        <v>0</v>
      </c>
      <c r="N18" s="76"/>
      <c r="O18" s="14">
        <f t="shared" si="1"/>
        <v>0</v>
      </c>
      <c r="P18" s="18" t="e">
        <f t="shared" si="4"/>
        <v>#DIV/0!</v>
      </c>
      <c r="Q18" s="5"/>
    </row>
    <row r="19" spans="1:17" x14ac:dyDescent="0.25">
      <c r="A19" s="5"/>
      <c r="B19" s="16" t="s">
        <v>9</v>
      </c>
      <c r="C19" s="150" t="s">
        <v>47</v>
      </c>
      <c r="D19" s="20"/>
      <c r="E19" s="17"/>
      <c r="F19" s="68">
        <v>150</v>
      </c>
      <c r="G19" s="71">
        <f t="shared" si="2"/>
        <v>150</v>
      </c>
      <c r="H19" s="76"/>
      <c r="I19" s="14">
        <f t="shared" si="0"/>
        <v>150</v>
      </c>
      <c r="J19" s="20"/>
      <c r="K19" s="17"/>
      <c r="L19" s="68">
        <v>150</v>
      </c>
      <c r="M19" s="71">
        <v>110</v>
      </c>
      <c r="N19" s="76">
        <v>40</v>
      </c>
      <c r="O19" s="14">
        <f t="shared" si="1"/>
        <v>150</v>
      </c>
      <c r="P19" s="18">
        <f t="shared" si="4"/>
        <v>0</v>
      </c>
      <c r="Q19" s="5"/>
    </row>
    <row r="20" spans="1:17" x14ac:dyDescent="0.25">
      <c r="A20" s="5"/>
      <c r="B20" s="16" t="s">
        <v>11</v>
      </c>
      <c r="C20" s="43" t="s">
        <v>2</v>
      </c>
      <c r="D20" s="20"/>
      <c r="E20" s="17"/>
      <c r="F20" s="68">
        <v>150</v>
      </c>
      <c r="G20" s="71">
        <v>60</v>
      </c>
      <c r="H20" s="77">
        <v>90</v>
      </c>
      <c r="I20" s="14">
        <f t="shared" si="0"/>
        <v>150</v>
      </c>
      <c r="J20" s="20"/>
      <c r="K20" s="17"/>
      <c r="L20" s="68">
        <v>164</v>
      </c>
      <c r="M20" s="71">
        <f t="shared" si="3"/>
        <v>164</v>
      </c>
      <c r="N20" s="77"/>
      <c r="O20" s="14">
        <f t="shared" si="1"/>
        <v>164</v>
      </c>
      <c r="P20" s="18">
        <f t="shared" si="4"/>
        <v>9.3333333333333338E-2</v>
      </c>
      <c r="Q20" s="5"/>
    </row>
    <row r="21" spans="1:17" x14ac:dyDescent="0.25">
      <c r="A21" s="5"/>
      <c r="B21" s="16" t="s">
        <v>13</v>
      </c>
      <c r="C21" s="43" t="s">
        <v>4</v>
      </c>
      <c r="D21" s="20"/>
      <c r="E21" s="17"/>
      <c r="F21" s="68">
        <v>90</v>
      </c>
      <c r="G21" s="71">
        <v>0</v>
      </c>
      <c r="H21" s="77">
        <v>90</v>
      </c>
      <c r="I21" s="14">
        <f t="shared" si="0"/>
        <v>90</v>
      </c>
      <c r="J21" s="20"/>
      <c r="K21" s="17"/>
      <c r="L21" s="68">
        <v>90</v>
      </c>
      <c r="M21" s="71">
        <f t="shared" si="3"/>
        <v>90</v>
      </c>
      <c r="N21" s="77"/>
      <c r="O21" s="14">
        <f t="shared" si="1"/>
        <v>90</v>
      </c>
      <c r="P21" s="18">
        <f t="shared" si="4"/>
        <v>0</v>
      </c>
      <c r="Q21" s="5"/>
    </row>
    <row r="22" spans="1:17" ht="15.75" thickBot="1" x14ac:dyDescent="0.3">
      <c r="A22" s="5"/>
      <c r="B22" s="151" t="s">
        <v>15</v>
      </c>
      <c r="C22" s="152" t="s">
        <v>6</v>
      </c>
      <c r="D22" s="24"/>
      <c r="E22" s="25"/>
      <c r="F22" s="69"/>
      <c r="G22" s="72">
        <f t="shared" si="2"/>
        <v>0</v>
      </c>
      <c r="H22" s="78"/>
      <c r="I22" s="26">
        <f t="shared" si="0"/>
        <v>0</v>
      </c>
      <c r="J22" s="24"/>
      <c r="K22" s="25"/>
      <c r="L22" s="69"/>
      <c r="M22" s="72">
        <f t="shared" si="3"/>
        <v>0</v>
      </c>
      <c r="N22" s="78"/>
      <c r="O22" s="26">
        <f t="shared" si="1"/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27" t="s">
        <v>17</v>
      </c>
      <c r="C23" s="28" t="s">
        <v>8</v>
      </c>
      <c r="D23" s="29">
        <f>SUM(D14:D20)</f>
        <v>1496</v>
      </c>
      <c r="E23" s="30">
        <f>SUM(E14:E20)</f>
        <v>17822</v>
      </c>
      <c r="F23" s="30">
        <f>SUM(F14:F20)</f>
        <v>3200</v>
      </c>
      <c r="G23" s="31">
        <f>SUM(D23:F23)</f>
        <v>22518</v>
      </c>
      <c r="H23" s="32">
        <f>SUM(H14:H20)</f>
        <v>190</v>
      </c>
      <c r="I23" s="32">
        <f>SUM(I14:I20)</f>
        <v>22518</v>
      </c>
      <c r="J23" s="29">
        <f>SUM(J14:J20)</f>
        <v>1494</v>
      </c>
      <c r="K23" s="30">
        <f>SUM(K14:K20)</f>
        <v>18259</v>
      </c>
      <c r="L23" s="30">
        <f>SUM(L14:L20)</f>
        <v>3314</v>
      </c>
      <c r="M23" s="31">
        <f>M14+M15+M16+M17+M19+M20</f>
        <v>22847</v>
      </c>
      <c r="N23" s="32">
        <f>SUM(N14:N20)</f>
        <v>220</v>
      </c>
      <c r="O23" s="32">
        <f>O14+O15+O16+O17+O19+O20</f>
        <v>23067</v>
      </c>
      <c r="P23" s="33">
        <f t="shared" si="4"/>
        <v>2.4380495603517186E-2</v>
      </c>
      <c r="Q23" s="5"/>
    </row>
    <row r="24" spans="1:17" ht="15.75" thickBot="1" x14ac:dyDescent="0.3">
      <c r="A24" s="5"/>
      <c r="B24" s="34"/>
      <c r="C24" s="35"/>
      <c r="D24" s="214" t="s">
        <v>70</v>
      </c>
      <c r="E24" s="215"/>
      <c r="F24" s="215"/>
      <c r="G24" s="216"/>
      <c r="H24" s="216"/>
      <c r="I24" s="217"/>
      <c r="J24" s="214" t="s">
        <v>70</v>
      </c>
      <c r="K24" s="215"/>
      <c r="L24" s="215"/>
      <c r="M24" s="216"/>
      <c r="N24" s="216"/>
      <c r="O24" s="217"/>
      <c r="P24" s="185" t="s">
        <v>72</v>
      </c>
      <c r="Q24" s="5"/>
    </row>
    <row r="25" spans="1:17" ht="15.75" thickBot="1" x14ac:dyDescent="0.3">
      <c r="A25" s="5"/>
      <c r="B25" s="210" t="s">
        <v>37</v>
      </c>
      <c r="C25" s="188" t="s">
        <v>38</v>
      </c>
      <c r="D25" s="218" t="s">
        <v>71</v>
      </c>
      <c r="E25" s="219"/>
      <c r="F25" s="219"/>
      <c r="G25" s="220" t="s">
        <v>66</v>
      </c>
      <c r="H25" s="199" t="s">
        <v>69</v>
      </c>
      <c r="I25" s="201" t="s">
        <v>70</v>
      </c>
      <c r="J25" s="218" t="s">
        <v>71</v>
      </c>
      <c r="K25" s="219"/>
      <c r="L25" s="219"/>
      <c r="M25" s="220" t="s">
        <v>66</v>
      </c>
      <c r="N25" s="199" t="s">
        <v>69</v>
      </c>
      <c r="O25" s="201" t="s">
        <v>70</v>
      </c>
      <c r="P25" s="186"/>
      <c r="Q25" s="5"/>
    </row>
    <row r="26" spans="1:17" ht="15.75" thickBot="1" x14ac:dyDescent="0.3">
      <c r="A26" s="5"/>
      <c r="B26" s="211"/>
      <c r="C26" s="189"/>
      <c r="D26" s="36" t="s">
        <v>56</v>
      </c>
      <c r="E26" s="37" t="s">
        <v>57</v>
      </c>
      <c r="F26" s="38" t="s">
        <v>58</v>
      </c>
      <c r="G26" s="221"/>
      <c r="H26" s="200"/>
      <c r="I26" s="202"/>
      <c r="J26" s="36" t="s">
        <v>56</v>
      </c>
      <c r="K26" s="37" t="s">
        <v>57</v>
      </c>
      <c r="L26" s="38" t="s">
        <v>58</v>
      </c>
      <c r="M26" s="221"/>
      <c r="N26" s="200"/>
      <c r="O26" s="202"/>
      <c r="P26" s="187"/>
      <c r="Q26" s="5"/>
    </row>
    <row r="27" spans="1:17" x14ac:dyDescent="0.25">
      <c r="A27" s="5"/>
      <c r="B27" s="39" t="s">
        <v>19</v>
      </c>
      <c r="C27" s="40" t="s">
        <v>10</v>
      </c>
      <c r="D27" s="87"/>
      <c r="E27" s="79"/>
      <c r="F27" s="79">
        <v>600</v>
      </c>
      <c r="G27" s="80">
        <f>SUM(D27:F27)</f>
        <v>600</v>
      </c>
      <c r="H27" s="80"/>
      <c r="I27" s="41">
        <f>G27+H27</f>
        <v>600</v>
      </c>
      <c r="J27" s="87"/>
      <c r="K27" s="79"/>
      <c r="L27" s="79">
        <v>600</v>
      </c>
      <c r="M27" s="80">
        <f>SUM(J27:L27)</f>
        <v>600</v>
      </c>
      <c r="N27" s="80"/>
      <c r="O27" s="41">
        <f>M27+N27</f>
        <v>600</v>
      </c>
      <c r="P27" s="15">
        <f t="shared" si="4"/>
        <v>0</v>
      </c>
      <c r="Q27" s="5"/>
    </row>
    <row r="28" spans="1:17" x14ac:dyDescent="0.25">
      <c r="A28" s="5"/>
      <c r="B28" s="16" t="s">
        <v>20</v>
      </c>
      <c r="C28" s="42" t="s">
        <v>12</v>
      </c>
      <c r="D28" s="88">
        <v>50</v>
      </c>
      <c r="E28" s="81"/>
      <c r="F28" s="81">
        <v>400</v>
      </c>
      <c r="G28" s="82">
        <v>450</v>
      </c>
      <c r="H28" s="83"/>
      <c r="I28" s="14">
        <f t="shared" ref="I28:I37" si="5">G28+H28</f>
        <v>450</v>
      </c>
      <c r="J28" s="88">
        <v>50</v>
      </c>
      <c r="K28" s="81">
        <v>41</v>
      </c>
      <c r="L28" s="81">
        <v>434</v>
      </c>
      <c r="M28" s="82">
        <v>501</v>
      </c>
      <c r="N28" s="83">
        <v>24</v>
      </c>
      <c r="O28" s="14">
        <f t="shared" ref="O28:O37" si="6">M28+N28</f>
        <v>525</v>
      </c>
      <c r="P28" s="18">
        <f t="shared" si="4"/>
        <v>0.16666666666666666</v>
      </c>
      <c r="Q28" s="5"/>
    </row>
    <row r="29" spans="1:17" x14ac:dyDescent="0.25">
      <c r="A29" s="5"/>
      <c r="B29" s="16" t="s">
        <v>22</v>
      </c>
      <c r="C29" s="43" t="s">
        <v>14</v>
      </c>
      <c r="D29" s="89">
        <v>1100</v>
      </c>
      <c r="E29" s="84"/>
      <c r="F29" s="84">
        <v>100</v>
      </c>
      <c r="G29" s="82">
        <f t="shared" ref="G29:G36" si="7">SUM(D29:F29)</f>
        <v>1200</v>
      </c>
      <c r="H29" s="82"/>
      <c r="I29" s="14">
        <f t="shared" si="5"/>
        <v>1200</v>
      </c>
      <c r="J29" s="89">
        <v>1100</v>
      </c>
      <c r="K29" s="84"/>
      <c r="L29" s="84">
        <v>100</v>
      </c>
      <c r="M29" s="82">
        <f t="shared" ref="M29:M36" si="8">SUM(J29:L29)</f>
        <v>1200</v>
      </c>
      <c r="N29" s="82"/>
      <c r="O29" s="14">
        <f t="shared" si="6"/>
        <v>1200</v>
      </c>
      <c r="P29" s="18">
        <f t="shared" si="4"/>
        <v>0</v>
      </c>
      <c r="Q29" s="5"/>
    </row>
    <row r="30" spans="1:17" x14ac:dyDescent="0.25">
      <c r="A30" s="5"/>
      <c r="B30" s="16" t="s">
        <v>24</v>
      </c>
      <c r="C30" s="43" t="s">
        <v>16</v>
      </c>
      <c r="D30" s="89">
        <v>115</v>
      </c>
      <c r="E30" s="84"/>
      <c r="F30" s="84">
        <v>1400</v>
      </c>
      <c r="G30" s="82">
        <f t="shared" si="7"/>
        <v>1515</v>
      </c>
      <c r="H30" s="82"/>
      <c r="I30" s="14">
        <f t="shared" si="5"/>
        <v>1515</v>
      </c>
      <c r="J30" s="89">
        <v>113</v>
      </c>
      <c r="K30" s="84">
        <v>80</v>
      </c>
      <c r="L30" s="84">
        <v>1400</v>
      </c>
      <c r="M30" s="82">
        <f t="shared" si="8"/>
        <v>1593</v>
      </c>
      <c r="N30" s="82"/>
      <c r="O30" s="14">
        <f t="shared" si="6"/>
        <v>1593</v>
      </c>
      <c r="P30" s="18">
        <f t="shared" si="4"/>
        <v>5.1485148514851482E-2</v>
      </c>
      <c r="Q30" s="5"/>
    </row>
    <row r="31" spans="1:17" x14ac:dyDescent="0.25">
      <c r="A31" s="5"/>
      <c r="B31" s="16" t="s">
        <v>26</v>
      </c>
      <c r="C31" s="43" t="s">
        <v>18</v>
      </c>
      <c r="D31" s="90"/>
      <c r="E31" s="84">
        <v>13022</v>
      </c>
      <c r="F31" s="84">
        <v>120</v>
      </c>
      <c r="G31" s="82">
        <v>13022</v>
      </c>
      <c r="H31" s="82">
        <v>120</v>
      </c>
      <c r="I31" s="14">
        <f t="shared" si="5"/>
        <v>13142</v>
      </c>
      <c r="J31" s="90"/>
      <c r="K31" s="84">
        <v>13453</v>
      </c>
      <c r="L31" s="84">
        <v>150</v>
      </c>
      <c r="M31" s="82">
        <v>13453</v>
      </c>
      <c r="N31" s="82">
        <v>150</v>
      </c>
      <c r="O31" s="14">
        <f t="shared" si="6"/>
        <v>13603</v>
      </c>
      <c r="P31" s="18">
        <f t="shared" si="4"/>
        <v>3.5078374676609347E-2</v>
      </c>
      <c r="Q31" s="5"/>
    </row>
    <row r="32" spans="1:17" x14ac:dyDescent="0.25">
      <c r="A32" s="5"/>
      <c r="B32" s="16" t="s">
        <v>28</v>
      </c>
      <c r="C32" s="44" t="s">
        <v>42</v>
      </c>
      <c r="D32" s="90"/>
      <c r="E32" s="84">
        <v>12652</v>
      </c>
      <c r="F32" s="84">
        <v>60</v>
      </c>
      <c r="G32" s="82">
        <v>12652</v>
      </c>
      <c r="H32" s="82">
        <v>60</v>
      </c>
      <c r="I32" s="14">
        <f t="shared" si="5"/>
        <v>12712</v>
      </c>
      <c r="J32" s="90"/>
      <c r="K32" s="84">
        <v>13191</v>
      </c>
      <c r="L32" s="84">
        <v>140</v>
      </c>
      <c r="M32" s="82">
        <v>13191</v>
      </c>
      <c r="N32" s="82">
        <v>140</v>
      </c>
      <c r="O32" s="14">
        <f t="shared" si="6"/>
        <v>13331</v>
      </c>
      <c r="P32" s="18">
        <f t="shared" si="4"/>
        <v>4.8694147262429203E-2</v>
      </c>
      <c r="Q32" s="45"/>
    </row>
    <row r="33" spans="1:17" x14ac:dyDescent="0.25">
      <c r="A33" s="5"/>
      <c r="B33" s="16" t="s">
        <v>30</v>
      </c>
      <c r="C33" s="46" t="s">
        <v>21</v>
      </c>
      <c r="D33" s="90" t="s">
        <v>98</v>
      </c>
      <c r="E33" s="84">
        <v>370</v>
      </c>
      <c r="F33" s="84">
        <v>60</v>
      </c>
      <c r="G33" s="82">
        <v>370</v>
      </c>
      <c r="H33" s="82">
        <v>60</v>
      </c>
      <c r="I33" s="14">
        <f t="shared" si="5"/>
        <v>430</v>
      </c>
      <c r="J33" s="90" t="s">
        <v>98</v>
      </c>
      <c r="K33" s="84">
        <v>262</v>
      </c>
      <c r="L33" s="84">
        <v>10</v>
      </c>
      <c r="M33" s="82">
        <v>262</v>
      </c>
      <c r="N33" s="82">
        <v>10</v>
      </c>
      <c r="O33" s="14">
        <f t="shared" si="6"/>
        <v>272</v>
      </c>
      <c r="P33" s="18">
        <f t="shared" si="4"/>
        <v>-0.36744186046511629</v>
      </c>
      <c r="Q33" s="5"/>
    </row>
    <row r="34" spans="1:17" x14ac:dyDescent="0.25">
      <c r="A34" s="5"/>
      <c r="B34" s="16" t="s">
        <v>32</v>
      </c>
      <c r="C34" s="43" t="s">
        <v>23</v>
      </c>
      <c r="D34" s="90"/>
      <c r="E34" s="84">
        <v>4800</v>
      </c>
      <c r="F34" s="84"/>
      <c r="G34" s="82">
        <f t="shared" si="7"/>
        <v>4800</v>
      </c>
      <c r="H34" s="82"/>
      <c r="I34" s="14">
        <f t="shared" si="5"/>
        <v>4800</v>
      </c>
      <c r="J34" s="90"/>
      <c r="K34" s="84">
        <v>4485</v>
      </c>
      <c r="L34" s="84"/>
      <c r="M34" s="82">
        <f t="shared" si="8"/>
        <v>4485</v>
      </c>
      <c r="N34" s="82"/>
      <c r="O34" s="14">
        <f t="shared" si="6"/>
        <v>4485</v>
      </c>
      <c r="P34" s="18">
        <f t="shared" si="4"/>
        <v>-6.5625000000000003E-2</v>
      </c>
      <c r="Q34" s="5"/>
    </row>
    <row r="35" spans="1:17" x14ac:dyDescent="0.25">
      <c r="A35" s="5"/>
      <c r="B35" s="16" t="s">
        <v>33</v>
      </c>
      <c r="C35" s="43" t="s">
        <v>25</v>
      </c>
      <c r="D35" s="89"/>
      <c r="E35" s="84"/>
      <c r="F35" s="84"/>
      <c r="G35" s="82">
        <f t="shared" si="7"/>
        <v>0</v>
      </c>
      <c r="H35" s="82"/>
      <c r="I35" s="14">
        <f t="shared" si="5"/>
        <v>0</v>
      </c>
      <c r="J35" s="89"/>
      <c r="K35" s="84"/>
      <c r="L35" s="84"/>
      <c r="M35" s="82">
        <f t="shared" si="8"/>
        <v>0</v>
      </c>
      <c r="N35" s="82"/>
      <c r="O35" s="14">
        <f t="shared" si="6"/>
        <v>0</v>
      </c>
      <c r="P35" s="18" t="e">
        <f t="shared" si="4"/>
        <v>#DIV/0!</v>
      </c>
      <c r="Q35" s="5"/>
    </row>
    <row r="36" spans="1:17" x14ac:dyDescent="0.25">
      <c r="A36" s="5"/>
      <c r="B36" s="16" t="s">
        <v>34</v>
      </c>
      <c r="C36" s="43" t="s">
        <v>27</v>
      </c>
      <c r="D36" s="89">
        <v>231</v>
      </c>
      <c r="E36" s="84"/>
      <c r="F36" s="84"/>
      <c r="G36" s="82">
        <f t="shared" si="7"/>
        <v>231</v>
      </c>
      <c r="H36" s="82"/>
      <c r="I36" s="14">
        <f t="shared" si="5"/>
        <v>231</v>
      </c>
      <c r="J36" s="89">
        <v>231</v>
      </c>
      <c r="K36" s="84"/>
      <c r="L36" s="84"/>
      <c r="M36" s="82">
        <f t="shared" si="8"/>
        <v>231</v>
      </c>
      <c r="N36" s="82"/>
      <c r="O36" s="14">
        <f t="shared" si="6"/>
        <v>231</v>
      </c>
      <c r="P36" s="18">
        <f t="shared" si="4"/>
        <v>0</v>
      </c>
      <c r="Q36" s="5"/>
    </row>
    <row r="37" spans="1:17" ht="15.75" thickBot="1" x14ac:dyDescent="0.3">
      <c r="A37" s="5"/>
      <c r="B37" s="23" t="s">
        <v>35</v>
      </c>
      <c r="C37" s="117" t="s">
        <v>29</v>
      </c>
      <c r="D37" s="91"/>
      <c r="E37" s="85"/>
      <c r="F37" s="85">
        <v>580</v>
      </c>
      <c r="G37" s="86">
        <v>580</v>
      </c>
      <c r="H37" s="86"/>
      <c r="I37" s="26">
        <f t="shared" si="5"/>
        <v>580</v>
      </c>
      <c r="J37" s="91"/>
      <c r="K37" s="85">
        <v>200</v>
      </c>
      <c r="L37" s="85">
        <v>630</v>
      </c>
      <c r="M37" s="86">
        <v>830</v>
      </c>
      <c r="N37" s="86"/>
      <c r="O37" s="26">
        <f t="shared" si="6"/>
        <v>830</v>
      </c>
      <c r="P37" s="18">
        <f t="shared" si="4"/>
        <v>0.43103448275862066</v>
      </c>
      <c r="Q37" s="5"/>
    </row>
    <row r="38" spans="1:17" ht="15.75" thickBot="1" x14ac:dyDescent="0.3">
      <c r="A38" s="5"/>
      <c r="B38" s="27" t="s">
        <v>48</v>
      </c>
      <c r="C38" s="118" t="s">
        <v>31</v>
      </c>
      <c r="D38" s="47">
        <f>SUM(D34:D37)+SUM(D27:D31)</f>
        <v>1496</v>
      </c>
      <c r="E38" s="47">
        <f>SUM(E34:E37)+SUM(E27:E31)</f>
        <v>17822</v>
      </c>
      <c r="F38" s="47">
        <f>SUM(F34:F37)+SUM(F27:F31)</f>
        <v>3200</v>
      </c>
      <c r="G38" s="162">
        <f>SUM(D38:F38)</f>
        <v>22518</v>
      </c>
      <c r="H38" s="48">
        <f>SUM(H27:H31)+SUM(H34:H37)</f>
        <v>120</v>
      </c>
      <c r="I38" s="49">
        <f>SUM(I34:I37)+SUM(I27:I31)</f>
        <v>22518</v>
      </c>
      <c r="J38" s="47">
        <f>SUM(J34:J37)+SUM(J27:J31)</f>
        <v>1494</v>
      </c>
      <c r="K38" s="47">
        <f>K37+K34+K31+K30+K28</f>
        <v>18259</v>
      </c>
      <c r="L38" s="47">
        <f>L27+L29+L28+L30+L31+L37</f>
        <v>3314</v>
      </c>
      <c r="M38" s="162">
        <f>M27+M28+M29+M30+M31+M34+M36+M37</f>
        <v>22893</v>
      </c>
      <c r="N38" s="48">
        <f>SUM(N27:N31)+SUM(N34:N37)</f>
        <v>174</v>
      </c>
      <c r="O38" s="49">
        <f>SUM(O34:O37)+SUM(O27:O31)</f>
        <v>23067</v>
      </c>
      <c r="P38" s="50">
        <f t="shared" si="4"/>
        <v>2.4380495603517186E-2</v>
      </c>
      <c r="Q38" s="51"/>
    </row>
    <row r="39" spans="1:17" ht="19.5" thickBot="1" x14ac:dyDescent="0.35">
      <c r="A39" s="5"/>
      <c r="B39" s="122" t="s">
        <v>49</v>
      </c>
      <c r="C39" s="123" t="s">
        <v>51</v>
      </c>
      <c r="D39" s="124">
        <f t="shared" ref="D39:O39" si="9">D23-D38</f>
        <v>0</v>
      </c>
      <c r="E39" s="124">
        <f t="shared" si="9"/>
        <v>0</v>
      </c>
      <c r="F39" s="124">
        <f t="shared" si="9"/>
        <v>0</v>
      </c>
      <c r="G39" s="135">
        <f t="shared" si="9"/>
        <v>0</v>
      </c>
      <c r="H39" s="135">
        <f t="shared" si="9"/>
        <v>70</v>
      </c>
      <c r="I39" s="136">
        <f t="shared" si="9"/>
        <v>0</v>
      </c>
      <c r="J39" s="124">
        <f t="shared" si="9"/>
        <v>0</v>
      </c>
      <c r="K39" s="124">
        <f t="shared" si="9"/>
        <v>0</v>
      </c>
      <c r="L39" s="124">
        <f t="shared" si="9"/>
        <v>0</v>
      </c>
      <c r="M39" s="135">
        <f>M23-M38</f>
        <v>-46</v>
      </c>
      <c r="N39" s="135">
        <f t="shared" si="9"/>
        <v>46</v>
      </c>
      <c r="O39" s="136">
        <f t="shared" si="9"/>
        <v>0</v>
      </c>
      <c r="P39" s="125" t="e">
        <f t="shared" si="4"/>
        <v>#DIV/0!</v>
      </c>
      <c r="Q39" s="5"/>
    </row>
    <row r="40" spans="1:17" ht="15.75" thickBot="1" x14ac:dyDescent="0.3">
      <c r="A40" s="5"/>
      <c r="B40" s="126" t="s">
        <v>50</v>
      </c>
      <c r="C40" s="127" t="s">
        <v>67</v>
      </c>
      <c r="D40" s="128"/>
      <c r="E40" s="129"/>
      <c r="F40" s="129"/>
      <c r="G40" s="130"/>
      <c r="H40" s="131"/>
      <c r="I40" s="132">
        <f>I39-D15</f>
        <v>-1328</v>
      </c>
      <c r="J40" s="128"/>
      <c r="K40" s="129"/>
      <c r="L40" s="129"/>
      <c r="M40" s="130"/>
      <c r="N40" s="133"/>
      <c r="O40" s="132">
        <f>O39-J15</f>
        <v>-1326</v>
      </c>
      <c r="P40" s="134" t="e">
        <f>(#REF!-O40)/O40</f>
        <v>#REF!</v>
      </c>
      <c r="Q40" s="5"/>
    </row>
    <row r="41" spans="1:17" s="97" customFormat="1" ht="8.25" customHeight="1" thickBot="1" x14ac:dyDescent="0.55000000000000004">
      <c r="A41" s="94"/>
      <c r="B41" s="95"/>
      <c r="C41" s="55"/>
      <c r="D41" s="96"/>
      <c r="E41" s="56"/>
      <c r="F41" s="56"/>
      <c r="G41" s="94"/>
      <c r="H41" s="56"/>
      <c r="I41" s="56"/>
      <c r="J41" s="96"/>
      <c r="K41" s="56"/>
      <c r="L41" s="56"/>
      <c r="M41" s="94"/>
      <c r="N41" s="56"/>
      <c r="O41" s="56"/>
      <c r="P41" s="58"/>
      <c r="Q41" s="94"/>
    </row>
    <row r="42" spans="1:17" s="97" customFormat="1" ht="15.75" thickBot="1" x14ac:dyDescent="0.3">
      <c r="A42" s="94"/>
      <c r="B42" s="99"/>
      <c r="C42" s="171" t="s">
        <v>90</v>
      </c>
      <c r="D42" s="121" t="s">
        <v>41</v>
      </c>
      <c r="E42" s="52" t="s">
        <v>91</v>
      </c>
      <c r="F42" s="53" t="s">
        <v>36</v>
      </c>
      <c r="G42" s="56"/>
      <c r="H42" s="56"/>
      <c r="I42" s="57"/>
      <c r="J42" s="171" t="s">
        <v>92</v>
      </c>
      <c r="K42" s="173"/>
      <c r="L42" s="174"/>
      <c r="M42" s="111" t="s">
        <v>41</v>
      </c>
      <c r="N42" s="112" t="s">
        <v>91</v>
      </c>
      <c r="O42" s="113" t="s">
        <v>36</v>
      </c>
      <c r="P42" s="58"/>
      <c r="Q42" s="94"/>
    </row>
    <row r="43" spans="1:17" s="4" customFormat="1" ht="15.75" thickBot="1" x14ac:dyDescent="0.3">
      <c r="A43" s="5"/>
      <c r="B43" s="99"/>
      <c r="C43" s="172"/>
      <c r="D43" s="103">
        <v>90</v>
      </c>
      <c r="E43" s="119">
        <v>90</v>
      </c>
      <c r="F43" s="120">
        <v>0</v>
      </c>
      <c r="G43" s="56"/>
      <c r="H43" s="56"/>
      <c r="I43" s="57"/>
      <c r="J43" s="172"/>
      <c r="K43" s="175"/>
      <c r="L43" s="176"/>
      <c r="M43" s="101"/>
      <c r="N43" s="101"/>
      <c r="O43" s="107">
        <v>0</v>
      </c>
      <c r="P43" s="58"/>
      <c r="Q43" s="94"/>
    </row>
    <row r="44" spans="1:17" s="98" customFormat="1" ht="8.25" customHeight="1" thickBot="1" x14ac:dyDescent="0.55000000000000004">
      <c r="A44" s="94"/>
      <c r="B44" s="99"/>
      <c r="C44" s="55"/>
      <c r="D44" s="100"/>
      <c r="E44" s="56"/>
      <c r="F44" s="56"/>
      <c r="G44" s="56"/>
      <c r="H44" s="56"/>
      <c r="I44" s="57"/>
      <c r="J44" s="56"/>
      <c r="K44" s="56"/>
      <c r="L44" s="56"/>
      <c r="M44" s="56"/>
      <c r="N44" s="56"/>
      <c r="O44" s="57"/>
      <c r="P44" s="58"/>
      <c r="Q44" s="94"/>
    </row>
    <row r="45" spans="1:17" s="98" customFormat="1" ht="37.5" customHeight="1" thickBot="1" x14ac:dyDescent="0.3">
      <c r="A45" s="94"/>
      <c r="B45" s="99"/>
      <c r="C45" s="171" t="s">
        <v>94</v>
      </c>
      <c r="D45" s="104" t="s">
        <v>97</v>
      </c>
      <c r="E45" s="105" t="s">
        <v>93</v>
      </c>
      <c r="F45" s="56"/>
      <c r="G45" s="56"/>
      <c r="H45" s="56"/>
      <c r="I45" s="57"/>
      <c r="J45" s="171" t="s">
        <v>95</v>
      </c>
      <c r="K45" s="173"/>
      <c r="L45" s="173"/>
      <c r="M45" s="106" t="s">
        <v>97</v>
      </c>
      <c r="N45" s="178" t="s">
        <v>93</v>
      </c>
      <c r="O45" s="179"/>
      <c r="P45" s="58"/>
      <c r="Q45" s="94"/>
    </row>
    <row r="46" spans="1:17" ht="15.75" thickBot="1" x14ac:dyDescent="0.3">
      <c r="A46" s="5"/>
      <c r="B46" s="54"/>
      <c r="C46" s="177"/>
      <c r="D46" s="103">
        <v>0</v>
      </c>
      <c r="E46" s="108">
        <v>0</v>
      </c>
      <c r="F46" s="56"/>
      <c r="G46" s="56"/>
      <c r="H46" s="56"/>
      <c r="I46" s="57"/>
      <c r="J46" s="172"/>
      <c r="K46" s="175"/>
      <c r="L46" s="175"/>
      <c r="M46" s="102">
        <v>0</v>
      </c>
      <c r="N46" s="180">
        <v>0</v>
      </c>
      <c r="O46" s="181"/>
      <c r="P46" s="58"/>
      <c r="Q46" s="5"/>
    </row>
    <row r="47" spans="1:17" s="3" customFormat="1" ht="14.45" x14ac:dyDescent="0.5">
      <c r="A47" s="5"/>
      <c r="B47" s="54"/>
      <c r="C47" s="55"/>
      <c r="D47" s="56"/>
      <c r="E47" s="56"/>
      <c r="F47" s="56"/>
      <c r="G47" s="56"/>
      <c r="H47" s="56"/>
      <c r="I47" s="57"/>
      <c r="J47" s="56"/>
      <c r="K47" s="56"/>
      <c r="L47" s="56"/>
      <c r="M47" s="56"/>
      <c r="N47" s="56"/>
      <c r="O47" s="57"/>
      <c r="P47" s="58"/>
      <c r="Q47" s="5"/>
    </row>
    <row r="48" spans="1:17" s="3" customFormat="1" x14ac:dyDescent="0.25">
      <c r="A48" s="5"/>
      <c r="B48" s="54"/>
      <c r="C48" s="109" t="s">
        <v>89</v>
      </c>
      <c r="D48" s="110" t="s">
        <v>76</v>
      </c>
      <c r="E48" s="110" t="s">
        <v>77</v>
      </c>
      <c r="F48" s="110" t="s">
        <v>78</v>
      </c>
      <c r="G48" s="110" t="s">
        <v>79</v>
      </c>
      <c r="H48" s="56"/>
      <c r="I48" s="115" t="s">
        <v>88</v>
      </c>
      <c r="J48" s="116"/>
      <c r="K48" s="116"/>
      <c r="L48" s="208"/>
      <c r="M48" s="208"/>
      <c r="N48" s="208"/>
      <c r="O48" s="208"/>
      <c r="P48" s="209"/>
      <c r="Q48" s="5"/>
    </row>
    <row r="49" spans="1:17" s="3" customFormat="1" x14ac:dyDescent="0.25">
      <c r="A49" s="5"/>
      <c r="B49" s="54"/>
      <c r="C49" s="59" t="s">
        <v>73</v>
      </c>
      <c r="D49" s="168"/>
      <c r="E49" s="168"/>
      <c r="F49" s="168"/>
      <c r="G49" s="167">
        <v>0</v>
      </c>
      <c r="H49" s="56"/>
      <c r="I49" s="196"/>
      <c r="J49" s="197"/>
      <c r="K49" s="197"/>
      <c r="L49" s="197"/>
      <c r="M49" s="197"/>
      <c r="N49" s="197"/>
      <c r="O49" s="197"/>
      <c r="P49" s="198"/>
      <c r="Q49" s="5"/>
    </row>
    <row r="50" spans="1:17" s="3" customFormat="1" x14ac:dyDescent="0.25">
      <c r="A50" s="5"/>
      <c r="B50" s="54"/>
      <c r="C50" s="59" t="s">
        <v>74</v>
      </c>
      <c r="D50" s="168">
        <v>547</v>
      </c>
      <c r="E50" s="168">
        <v>170</v>
      </c>
      <c r="F50" s="168">
        <v>100</v>
      </c>
      <c r="G50" s="167">
        <v>617</v>
      </c>
      <c r="H50" s="56"/>
      <c r="I50" s="196"/>
      <c r="J50" s="197"/>
      <c r="K50" s="197"/>
      <c r="L50" s="197"/>
      <c r="M50" s="197"/>
      <c r="N50" s="197"/>
      <c r="O50" s="197"/>
      <c r="P50" s="198"/>
      <c r="Q50" s="5"/>
    </row>
    <row r="51" spans="1:17" s="3" customFormat="1" ht="14.45" x14ac:dyDescent="0.5">
      <c r="A51" s="5"/>
      <c r="B51" s="54"/>
      <c r="C51" s="59" t="s">
        <v>75</v>
      </c>
      <c r="D51" s="168">
        <v>74</v>
      </c>
      <c r="E51" s="168">
        <v>231</v>
      </c>
      <c r="F51" s="168"/>
      <c r="G51" s="167">
        <v>305</v>
      </c>
      <c r="H51" s="56"/>
      <c r="I51" s="196"/>
      <c r="J51" s="197"/>
      <c r="K51" s="197"/>
      <c r="L51" s="197"/>
      <c r="M51" s="197"/>
      <c r="N51" s="197"/>
      <c r="O51" s="197"/>
      <c r="P51" s="198"/>
      <c r="Q51" s="5"/>
    </row>
    <row r="52" spans="1:17" s="3" customFormat="1" x14ac:dyDescent="0.25">
      <c r="A52" s="5"/>
      <c r="B52" s="54"/>
      <c r="C52" s="59" t="s">
        <v>99</v>
      </c>
      <c r="D52" s="168">
        <v>224</v>
      </c>
      <c r="E52" s="168">
        <v>20</v>
      </c>
      <c r="F52" s="168">
        <v>50</v>
      </c>
      <c r="G52" s="167">
        <v>194</v>
      </c>
      <c r="H52" s="56"/>
      <c r="I52" s="143"/>
      <c r="J52" s="144"/>
      <c r="K52" s="144"/>
      <c r="L52" s="144"/>
      <c r="M52" s="144"/>
      <c r="N52" s="144"/>
      <c r="O52" s="144"/>
      <c r="P52" s="145"/>
      <c r="Q52" s="5"/>
    </row>
    <row r="53" spans="1:17" s="3" customFormat="1" ht="14.45" x14ac:dyDescent="0.5">
      <c r="A53" s="5"/>
      <c r="B53" s="54"/>
      <c r="C53" s="153" t="s">
        <v>100</v>
      </c>
      <c r="D53" s="168">
        <v>65</v>
      </c>
      <c r="E53" s="168">
        <v>250</v>
      </c>
      <c r="F53" s="168">
        <v>250</v>
      </c>
      <c r="G53" s="167">
        <v>65</v>
      </c>
      <c r="H53" s="56"/>
      <c r="I53" s="205"/>
      <c r="J53" s="206"/>
      <c r="K53" s="206"/>
      <c r="L53" s="206"/>
      <c r="M53" s="206"/>
      <c r="N53" s="206"/>
      <c r="O53" s="206"/>
      <c r="P53" s="207"/>
      <c r="Q53" s="5"/>
    </row>
    <row r="54" spans="1:17" s="3" customFormat="1" ht="10.5" customHeight="1" x14ac:dyDescent="0.5">
      <c r="A54" s="5"/>
      <c r="B54" s="54"/>
      <c r="C54" s="55"/>
      <c r="D54" s="56"/>
      <c r="E54" s="56"/>
      <c r="F54" s="56"/>
      <c r="G54" s="56"/>
      <c r="H54" s="56"/>
      <c r="I54" s="57"/>
      <c r="J54" s="56"/>
      <c r="K54" s="56"/>
      <c r="L54" s="56"/>
      <c r="M54" s="56"/>
      <c r="N54" s="56"/>
      <c r="O54" s="57"/>
      <c r="P54" s="58"/>
      <c r="Q54" s="5"/>
    </row>
    <row r="55" spans="1:17" s="3" customFormat="1" x14ac:dyDescent="0.25">
      <c r="A55" s="5"/>
      <c r="B55" s="54"/>
      <c r="C55" s="109" t="s">
        <v>80</v>
      </c>
      <c r="D55" s="110" t="s">
        <v>81</v>
      </c>
      <c r="E55" s="110" t="s">
        <v>82</v>
      </c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ht="14.45" x14ac:dyDescent="0.5">
      <c r="A56" s="5"/>
      <c r="B56" s="54"/>
      <c r="C56" s="59"/>
      <c r="D56" s="92">
        <v>34.799999999999997</v>
      </c>
      <c r="E56" s="92">
        <v>33.21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164" t="s">
        <v>54</v>
      </c>
      <c r="C57" s="98"/>
      <c r="D57" s="98"/>
      <c r="E57" s="98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5"/>
    </row>
    <row r="58" spans="1:17" s="3" customFormat="1" x14ac:dyDescent="0.25">
      <c r="A58" s="5"/>
      <c r="B58" s="165" t="s">
        <v>108</v>
      </c>
      <c r="C58" s="166"/>
      <c r="D58" s="2"/>
      <c r="E58" s="2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2"/>
      <c r="Q58" s="5"/>
    </row>
    <row r="59" spans="1:17" s="3" customFormat="1" ht="13.35" customHeight="1" x14ac:dyDescent="0.25">
      <c r="A59" s="5"/>
      <c r="B59" s="138" t="s">
        <v>55</v>
      </c>
      <c r="C59" s="139"/>
      <c r="D59" s="2"/>
      <c r="E59" s="2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5"/>
    </row>
    <row r="60" spans="1:17" s="3" customFormat="1" x14ac:dyDescent="0.25">
      <c r="A60" s="5"/>
      <c r="B60" s="114" t="s">
        <v>101</v>
      </c>
      <c r="C60" s="159"/>
      <c r="D60" s="157"/>
      <c r="E60" s="157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5"/>
      <c r="Q60" s="5"/>
    </row>
    <row r="61" spans="1:17" s="3" customFormat="1" ht="6" customHeight="1" x14ac:dyDescent="0.5">
      <c r="A61" s="5"/>
      <c r="B61" s="158"/>
      <c r="C61" s="139"/>
      <c r="D61" s="156"/>
      <c r="E61" s="156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2"/>
      <c r="Q61" s="5"/>
    </row>
    <row r="62" spans="1:17" s="3" customFormat="1" ht="14.45" hidden="1" x14ac:dyDescent="0.5">
      <c r="A62" s="94"/>
      <c r="B62" s="138" t="s">
        <v>107</v>
      </c>
      <c r="C62" s="2"/>
      <c r="D62" s="2"/>
      <c r="E62" s="2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2"/>
      <c r="Q62" s="94"/>
    </row>
    <row r="63" spans="1:17" s="3" customFormat="1" ht="14.45" hidden="1" x14ac:dyDescent="0.5">
      <c r="A63" s="94"/>
      <c r="B63" s="138"/>
      <c r="C63" s="2"/>
      <c r="D63" s="2"/>
      <c r="E63" s="2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2"/>
      <c r="Q63" s="94"/>
    </row>
    <row r="64" spans="1:17" s="3" customFormat="1" x14ac:dyDescent="0.25">
      <c r="A64" s="94"/>
      <c r="B64" s="164" t="s">
        <v>112</v>
      </c>
      <c r="C64" s="2"/>
      <c r="D64" s="2"/>
      <c r="E64" s="2"/>
      <c r="F64" s="163"/>
      <c r="G64" s="141"/>
      <c r="H64" s="141"/>
      <c r="I64" s="141"/>
      <c r="J64" s="141"/>
      <c r="K64" s="141"/>
      <c r="L64" s="141"/>
      <c r="M64" s="141"/>
      <c r="N64" s="141"/>
      <c r="O64" s="141"/>
      <c r="P64" s="142"/>
      <c r="Q64" s="94"/>
    </row>
    <row r="65" spans="1:17" s="3" customFormat="1" x14ac:dyDescent="0.25">
      <c r="A65" s="5"/>
      <c r="B65" s="164" t="s">
        <v>109</v>
      </c>
      <c r="C65" s="2"/>
      <c r="D65" s="2"/>
      <c r="E65" s="2"/>
      <c r="F65" s="163"/>
      <c r="G65" s="141"/>
      <c r="H65" s="141"/>
      <c r="I65" s="141"/>
      <c r="J65" s="141"/>
      <c r="K65" s="141"/>
      <c r="L65" s="141"/>
      <c r="M65" s="141"/>
      <c r="N65" s="141"/>
      <c r="O65" s="141"/>
      <c r="P65" s="142"/>
      <c r="Q65" s="5"/>
    </row>
    <row r="66" spans="1:17" s="3" customFormat="1" x14ac:dyDescent="0.25">
      <c r="A66" s="5"/>
      <c r="B66" s="164" t="s">
        <v>110</v>
      </c>
      <c r="C66" s="2"/>
      <c r="D66" s="2"/>
      <c r="E66" s="2"/>
      <c r="F66" s="163"/>
      <c r="G66" s="141"/>
      <c r="H66" s="141"/>
      <c r="I66" s="141"/>
      <c r="J66" s="141"/>
      <c r="K66" s="141"/>
      <c r="L66" s="141"/>
      <c r="M66" s="141"/>
      <c r="N66" s="141"/>
      <c r="O66" s="141"/>
      <c r="P66" s="142"/>
      <c r="Q66" s="5"/>
    </row>
    <row r="67" spans="1:17" s="3" customFormat="1" x14ac:dyDescent="0.25">
      <c r="A67" s="5"/>
      <c r="B67" s="164" t="s">
        <v>111</v>
      </c>
      <c r="C67" s="2"/>
      <c r="D67" s="2"/>
      <c r="E67" s="2"/>
      <c r="F67" s="163"/>
      <c r="G67" s="141"/>
      <c r="H67" s="141"/>
      <c r="I67" s="141"/>
      <c r="J67" s="141"/>
      <c r="K67" s="141"/>
      <c r="L67" s="141"/>
      <c r="M67" s="141"/>
      <c r="N67" s="141"/>
      <c r="O67" s="141"/>
      <c r="P67" s="142"/>
      <c r="Q67" s="5"/>
    </row>
    <row r="68" spans="1:17" s="3" customFormat="1" ht="3" customHeight="1" x14ac:dyDescent="0.5">
      <c r="A68" s="5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2"/>
      <c r="Q68" s="5"/>
    </row>
    <row r="69" spans="1:17" s="3" customFormat="1" ht="14.45" x14ac:dyDescent="0.5">
      <c r="A69" s="5"/>
    </row>
    <row r="70" spans="1:17" s="3" customFormat="1" ht="4.7" customHeight="1" x14ac:dyDescent="0.5">
      <c r="A70" s="5"/>
    </row>
    <row r="71" spans="1:17" s="3" customFormat="1" x14ac:dyDescent="0.25">
      <c r="A71" s="5"/>
      <c r="B71" s="60" t="s">
        <v>87</v>
      </c>
      <c r="C71" s="137">
        <v>43448</v>
      </c>
      <c r="D71" s="60" t="s">
        <v>83</v>
      </c>
      <c r="E71" s="203" t="s">
        <v>113</v>
      </c>
      <c r="F71" s="203"/>
      <c r="G71" s="203"/>
      <c r="H71" s="60"/>
      <c r="I71" s="60" t="s">
        <v>84</v>
      </c>
      <c r="J71" s="204" t="s">
        <v>114</v>
      </c>
      <c r="K71" s="204"/>
      <c r="L71" s="204"/>
      <c r="M71" s="204"/>
      <c r="N71" s="60"/>
      <c r="O71" s="60"/>
      <c r="P71" s="60"/>
      <c r="Q71" s="5"/>
    </row>
    <row r="72" spans="1:17" s="3" customFormat="1" ht="14.45" x14ac:dyDescent="0.5">
      <c r="A72" s="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5"/>
    </row>
    <row r="73" spans="1:17" s="3" customFormat="1" ht="14.45" x14ac:dyDescent="0.5">
      <c r="A73" s="5"/>
      <c r="B73" s="60"/>
      <c r="C73" s="60"/>
      <c r="D73" s="60" t="s">
        <v>86</v>
      </c>
      <c r="E73" s="62"/>
      <c r="F73" s="62"/>
      <c r="G73" s="62"/>
      <c r="H73" s="60"/>
      <c r="I73" s="60" t="s">
        <v>86</v>
      </c>
      <c r="J73" s="61"/>
      <c r="K73" s="61"/>
      <c r="L73" s="61"/>
      <c r="M73" s="61"/>
      <c r="N73" s="60"/>
      <c r="O73" s="60"/>
      <c r="P73" s="60"/>
      <c r="Q73" s="5"/>
    </row>
    <row r="74" spans="1:17" s="3" customFormat="1" ht="14.45" x14ac:dyDescent="0.5">
      <c r="A74" s="5"/>
      <c r="B74" s="60"/>
      <c r="C74" s="60"/>
      <c r="D74" s="60"/>
      <c r="E74" s="62"/>
      <c r="F74" s="62"/>
      <c r="G74" s="62"/>
      <c r="H74" s="60"/>
      <c r="I74" s="60"/>
      <c r="J74" s="61"/>
      <c r="K74" s="61"/>
      <c r="L74" s="61"/>
      <c r="M74" s="61"/>
      <c r="N74" s="60"/>
      <c r="O74" s="60"/>
      <c r="P74" s="60"/>
      <c r="Q74" s="5"/>
    </row>
    <row r="75" spans="1:17" s="3" customFormat="1" ht="14.45" x14ac:dyDescent="0.5">
      <c r="A75" s="5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5"/>
    </row>
    <row r="76" spans="1:17" s="3" customFormat="1" ht="7.5" customHeight="1" x14ac:dyDescent="0.25">
      <c r="A76" s="5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5"/>
    </row>
    <row r="77" spans="1:17" s="3" customFormat="1" x14ac:dyDescent="0.25">
      <c r="A77" s="5"/>
      <c r="B77"/>
      <c r="C77"/>
      <c r="D77"/>
      <c r="E77"/>
      <c r="F77"/>
      <c r="G77"/>
      <c r="H77"/>
      <c r="I77"/>
      <c r="J77"/>
      <c r="K77"/>
      <c r="L77"/>
      <c r="M77" s="1"/>
      <c r="N77"/>
      <c r="O77"/>
      <c r="P77"/>
      <c r="Q77" s="5"/>
    </row>
    <row r="78" spans="1:17" s="3" customFormat="1" x14ac:dyDescent="0.25">
      <c r="A78" s="5"/>
      <c r="B78"/>
      <c r="C78"/>
      <c r="D78"/>
      <c r="E78"/>
      <c r="F78"/>
      <c r="G78"/>
      <c r="H78"/>
      <c r="I78"/>
      <c r="J78"/>
      <c r="K78"/>
      <c r="L78"/>
      <c r="M78" s="1"/>
      <c r="N78"/>
      <c r="O78"/>
      <c r="P78"/>
      <c r="Q78" s="5"/>
    </row>
    <row r="79" spans="1:17" s="3" customFormat="1" x14ac:dyDescent="0.25">
      <c r="A79" s="5"/>
      <c r="B79"/>
      <c r="C79"/>
      <c r="D79"/>
      <c r="E79"/>
      <c r="F79"/>
      <c r="G79"/>
      <c r="H79"/>
      <c r="I79"/>
      <c r="J79"/>
      <c r="K79"/>
      <c r="L79"/>
      <c r="M79" s="1"/>
      <c r="N79"/>
      <c r="O79"/>
      <c r="P79"/>
      <c r="Q79" s="5"/>
    </row>
    <row r="80" spans="1:17" s="3" customFormat="1" x14ac:dyDescent="0.25">
      <c r="A80" s="5"/>
      <c r="B80"/>
      <c r="C80"/>
      <c r="D80"/>
      <c r="E80"/>
      <c r="F80"/>
      <c r="G80"/>
      <c r="H80"/>
      <c r="I80"/>
      <c r="J80"/>
      <c r="K80"/>
      <c r="L80"/>
      <c r="M80" s="1"/>
      <c r="N80"/>
      <c r="O80"/>
      <c r="P80"/>
      <c r="Q80" s="5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ht="14.45" hidden="1" x14ac:dyDescent="0.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t="14.45" hidden="1" x14ac:dyDescent="0.5"/>
    <row r="112" ht="14.45" hidden="1" x14ac:dyDescent="0.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45">
    <mergeCell ref="N12:N13"/>
    <mergeCell ref="D10:G10"/>
    <mergeCell ref="C9:C12"/>
    <mergeCell ref="D12:F12"/>
    <mergeCell ref="B25:B26"/>
    <mergeCell ref="O12:O13"/>
    <mergeCell ref="J24:O24"/>
    <mergeCell ref="J25:L25"/>
    <mergeCell ref="M25:M26"/>
    <mergeCell ref="N25:N26"/>
    <mergeCell ref="O25:O26"/>
    <mergeCell ref="G12:G13"/>
    <mergeCell ref="H12:H13"/>
    <mergeCell ref="I12:I13"/>
    <mergeCell ref="D24:I24"/>
    <mergeCell ref="D25:F25"/>
    <mergeCell ref="G25:G26"/>
    <mergeCell ref="B9:B12"/>
    <mergeCell ref="J9:O9"/>
    <mergeCell ref="J10:M10"/>
    <mergeCell ref="I49:P49"/>
    <mergeCell ref="I50:P50"/>
    <mergeCell ref="H25:H26"/>
    <mergeCell ref="I25:I26"/>
    <mergeCell ref="E71:G71"/>
    <mergeCell ref="J71:M71"/>
    <mergeCell ref="I51:P51"/>
    <mergeCell ref="I53:P53"/>
    <mergeCell ref="L48:P48"/>
    <mergeCell ref="D3:P3"/>
    <mergeCell ref="D7:P7"/>
    <mergeCell ref="C42:C43"/>
    <mergeCell ref="J42:L43"/>
    <mergeCell ref="C45:C46"/>
    <mergeCell ref="J45:L46"/>
    <mergeCell ref="N45:O45"/>
    <mergeCell ref="N46:O46"/>
    <mergeCell ref="P9:P13"/>
    <mergeCell ref="P24:P26"/>
    <mergeCell ref="C25:C26"/>
    <mergeCell ref="D11:I11"/>
    <mergeCell ref="D9:I9"/>
    <mergeCell ref="J11:O11"/>
    <mergeCell ref="J12:L12"/>
    <mergeCell ref="M12:M13"/>
  </mergeCells>
  <conditionalFormatting sqref="P43:P47 P27:P41">
    <cfRule type="cellIs" dxfId="5" priority="4" operator="equal">
      <formula>0</formula>
    </cfRule>
    <cfRule type="containsErrors" dxfId="4" priority="5">
      <formula>ISERROR(P27)</formula>
    </cfRule>
  </conditionalFormatting>
  <conditionalFormatting sqref="P14:P24 P54:P56">
    <cfRule type="cellIs" dxfId="3" priority="3" operator="equal">
      <formula>0</formula>
    </cfRule>
    <cfRule type="containsErrors" dxfId="2" priority="6">
      <formula>ISERROR(P14)</formula>
    </cfRule>
  </conditionalFormatting>
  <conditionalFormatting sqref="P42">
    <cfRule type="cellIs" dxfId="1" priority="1" operator="equal">
      <formula>0</formula>
    </cfRule>
    <cfRule type="containsErrors" dxfId="0" priority="2">
      <formula>ISERROR(P42)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2018-12-18T08:32:23Z</cp:lastPrinted>
  <dcterms:created xsi:type="dcterms:W3CDTF">2017-02-23T12:10:09Z</dcterms:created>
  <dcterms:modified xsi:type="dcterms:W3CDTF">2018-12-18T09:45:20Z</dcterms:modified>
</cp:coreProperties>
</file>