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<sst xmlns="http://schemas.openxmlformats.org/spreadsheetml/2006/main" count="157" uniqueCount="126">
  <si>
    <t>1.</t>
  </si>
  <si>
    <t>2.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</si>
  <si>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</si>
  <si>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</si>
  <si>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</si>
  <si>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</si>
  <si>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</si>
  <si>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</si>
  <si>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</si>
  <si>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</si>
  <si>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</si>
  <si>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</si>
  <si>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</si>
  <si>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</si>
  <si>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</si>
  <si>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</si>
  <si>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</si>
  <si>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</si>
  <si>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</si>
  <si>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</si>
  <si>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</si>
  <si>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</si>
  <si>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</si>
  <si>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</si>
  <si>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</si>
  <si>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</si>
  <si>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</si>
  <si>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</si>
  <si>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</si>
  <si>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</si>
  <si>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</si>
  <si>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</si>
  <si>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</si>
  <si>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</si>
  <si>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</si>
  <si>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</si>
  <si>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</si>
  <si>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</si>
  <si>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</si>
  <si>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</si>
  <si>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</si>
  <si>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</si>
  <si>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</si>
  <si>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</si>
  <si>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</si>
  <si>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</si>
  <si>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</si>
  <si>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</si>
  <si>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</si>
  <si>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</si>
  <si>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</si>
  <si>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</si>
  <si>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</si>
  <si>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</si>
  <si>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</si>
  <si>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</si>
  <si>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</si>
  <si>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</si>
  <si>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</si>
  <si>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</si>
  <si>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</si>
  <si>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</si>
  <si>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</si>
  <si>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</si>
  <si>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</si>
  <si>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</si>
  <si>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</si>
  <si>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</si>
  <si>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</si>
  <si>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</si>
  <si>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</si>
  <si>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</si>
  <si>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</si>
  <si>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</si>
  <si>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</si>
  <si>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</si>
  <si>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</si>
  <si>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</si>
  <si>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</si>
  <si>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</si>
  <si>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</si>
  <si>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</si>
  <si>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</si>
  <si>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</si>
  <si>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</si>
  <si>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</si>
  <si>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</si>
  <si>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</si>
  <si>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</si>
  <si>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</si>
  <si>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</si>
  <si>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</si>
  <si>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</si>
  <si>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</si>
  <si>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</si>
  <si>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</si>
  <si>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</si>
  <si>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</si>
  <si>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</si>
  <si>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</si>
  <si>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</si>
  <si>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</si>
  <si>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</si>
  <si>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</si>
  <si>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</si>
  <si>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</si>
  <si>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………..,- Kč rozpočtová opatření týkající se navýšení schváleného rozpočtu (posílení mezd, prevence, PU, nařízené odvody -zaslané OŠ)</t>
  </si>
  <si>
    <t>.....….,- Kč dotace od SMCH na projekty (projekty které škola obdržela od SMCH na základě svých žádostí - zaslané OE)</t>
  </si>
  <si>
    <t>Návrh změny rozpočtu na 2. pololetí 2018</t>
  </si>
  <si>
    <t>Schválený rozpočet na rok 2018 (UPRAVENÝ ROZPOČET)</t>
  </si>
  <si>
    <t>Základní škola a Mateřská škola, Chomutov, 17. listopadu 4728, příspěvková organizace</t>
  </si>
  <si>
    <t>Chomutov, 17. listopadu 4728, 430 04 Chomutov</t>
  </si>
  <si>
    <t>Účelový příspěvek zřizovatele ve výši 192,0 tis. se skládá z částky 22,0 tis. PREVENCE, 168,0 tis. MZDY - podpora vzděl., 2,0 tis. navýšení rozpočtu o nařízený odvod odpisů v roce 2018</t>
  </si>
  <si>
    <t>Výnosy - ostatní transfery: RO č. 116 ÚZ 33063 ŠABLONY - dotace MŠMT - II. záloha ve výši 262,1 tis. Bude přeúčtována k 31.12.2018 do fondu rezervního a použita v roce 2019</t>
  </si>
  <si>
    <t xml:space="preserve">Ostatní výnosy - dotace na dopravu - výuka plavání   </t>
  </si>
  <si>
    <t>Na základě RO č. 116 škola obdržela doplatek dotace MŠMT ÚZ 33063, záloha vevýši 262,1 tis. Kč bude převedena k 31.12.2018 do rezervního</t>
  </si>
  <si>
    <t>fondu k čerpání v roce 2019</t>
  </si>
  <si>
    <t>44,0 tis. Kč -  dotace z fondu Ústeckého kraje na projekty (PREVENTIVNÍ TÝMY ÚZ 00092)</t>
  </si>
  <si>
    <t xml:space="preserve">262,1 tis. Kč dotace z MŠMT na projekty  (Šablony II.)     </t>
  </si>
  <si>
    <t>0,- Kč dotace od ÚP na mzdy</t>
  </si>
  <si>
    <t xml:space="preserve">10,6 tis. Kč dotace z MŠMT na projekty  (Podpora výuky plavání v základních školách)     </t>
  </si>
  <si>
    <t xml:space="preserve">365,3 tis. ,-Kč rozdíl plánované a skutečné dotace na platy ped. a nep. pracovníků od Ústeckého kraje včetně odvodů OON a ONIV </t>
  </si>
  <si>
    <t>682,-tis.  Kč celkem provedená změna</t>
  </si>
  <si>
    <t>Jindřiška Beránková</t>
  </si>
  <si>
    <t xml:space="preserve">Mgr. Hana Horská - ředitelka školy </t>
  </si>
  <si>
    <t xml:space="preserve">1622,-tis.  Kč zapojení fondu rezervního,  fondu odměn a fondu investičního (odvody zřizovateli)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</si>
</sst>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5" fontId="23" fillId="9" borderId="32" xfId="0" applyNumberFormat="1" applyFont="1" applyFill="1" applyBorder="1" applyAlignment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6" zoomScale="70" zoomScaleNormal="70" zoomScaleSheetLayoutView="80" workbookViewId="0">
      <selection activeCell="F85" sqref="F8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108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42</v>
      </c>
      <c r="C4" s="5"/>
      <c r="D4" s="226" t="s">
        <v>110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43</v>
      </c>
      <c r="C6" s="5"/>
      <c r="D6" s="96">
        <v>46789791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44</v>
      </c>
      <c r="C8" s="5"/>
      <c r="D8" s="227" t="s">
        <v>111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1" t="s">
        <v>36</v>
      </c>
      <c r="C10" s="245" t="s">
        <v>37</v>
      </c>
      <c r="D10" s="184" t="s">
        <v>109</v>
      </c>
      <c r="E10" s="185"/>
      <c r="F10" s="185"/>
      <c r="G10" s="185"/>
      <c r="H10" s="185"/>
      <c r="I10" s="186"/>
      <c r="J10" s="184" t="s">
        <v>98</v>
      </c>
      <c r="K10" s="185"/>
      <c r="L10" s="185"/>
      <c r="M10" s="185"/>
      <c r="N10" s="185"/>
      <c r="O10" s="186"/>
      <c r="P10" s="239" t="s">
        <v>74</v>
      </c>
      <c r="Q10" s="5"/>
    </row>
    <row r="11" spans="1:19" ht="30.75" thickBot="1" x14ac:dyDescent="0.3">
      <c r="A11" s="5"/>
      <c r="B11" s="182"/>
      <c r="C11" s="246"/>
      <c r="D11" s="187" t="s">
        <v>38</v>
      </c>
      <c r="E11" s="188"/>
      <c r="F11" s="188"/>
      <c r="G11" s="189"/>
      <c r="H11" s="9" t="s">
        <v>39</v>
      </c>
      <c r="I11" s="9" t="s">
        <v>65</v>
      </c>
      <c r="J11" s="187" t="s">
        <v>38</v>
      </c>
      <c r="K11" s="188"/>
      <c r="L11" s="188"/>
      <c r="M11" s="189"/>
      <c r="N11" s="9" t="s">
        <v>39</v>
      </c>
      <c r="O11" s="9" t="s">
        <v>65</v>
      </c>
      <c r="P11" s="240"/>
      <c r="Q11" s="5"/>
    </row>
    <row r="12" spans="1:19" ht="15.75" thickBot="1" x14ac:dyDescent="0.3">
      <c r="A12" s="5"/>
      <c r="B12" s="182"/>
      <c r="C12" s="247"/>
      <c r="D12" s="190" t="s">
        <v>66</v>
      </c>
      <c r="E12" s="191"/>
      <c r="F12" s="191"/>
      <c r="G12" s="191"/>
      <c r="H12" s="191"/>
      <c r="I12" s="192"/>
      <c r="J12" s="190" t="s">
        <v>66</v>
      </c>
      <c r="K12" s="191"/>
      <c r="L12" s="191"/>
      <c r="M12" s="191"/>
      <c r="N12" s="191"/>
      <c r="O12" s="192"/>
      <c r="P12" s="240"/>
      <c r="Q12" s="5"/>
    </row>
    <row r="13" spans="1:19" ht="15.75" thickBot="1" x14ac:dyDescent="0.3">
      <c r="A13" s="5"/>
      <c r="B13" s="183"/>
      <c r="C13" s="248"/>
      <c r="D13" s="193" t="s">
        <v>61</v>
      </c>
      <c r="E13" s="194"/>
      <c r="F13" s="194"/>
      <c r="G13" s="195" t="s">
        <v>67</v>
      </c>
      <c r="H13" s="197" t="s">
        <v>70</v>
      </c>
      <c r="I13" s="203" t="s">
        <v>66</v>
      </c>
      <c r="J13" s="193" t="s">
        <v>61</v>
      </c>
      <c r="K13" s="194"/>
      <c r="L13" s="194"/>
      <c r="M13" s="195" t="s">
        <v>67</v>
      </c>
      <c r="N13" s="197" t="s">
        <v>70</v>
      </c>
      <c r="O13" s="203" t="s">
        <v>66</v>
      </c>
      <c r="P13" s="240"/>
      <c r="Q13" s="5"/>
    </row>
    <row r="14" spans="1:19" ht="15.75" thickBot="1" x14ac:dyDescent="0.3">
      <c r="A14" s="5"/>
      <c r="B14" s="10"/>
      <c r="C14" s="11"/>
      <c r="D14" s="175" t="s">
        <v>62</v>
      </c>
      <c r="E14" s="176" t="s">
        <v>104</v>
      </c>
      <c r="F14" s="176" t="s">
        <v>63</v>
      </c>
      <c r="G14" s="196"/>
      <c r="H14" s="198"/>
      <c r="I14" s="204"/>
      <c r="J14" s="175" t="s">
        <v>62</v>
      </c>
      <c r="K14" s="176" t="s">
        <v>104</v>
      </c>
      <c r="L14" s="176" t="s">
        <v>63</v>
      </c>
      <c r="M14" s="196"/>
      <c r="N14" s="198"/>
      <c r="O14" s="204"/>
      <c r="P14" s="241"/>
      <c r="Q14" s="5"/>
    </row>
    <row r="15" spans="1:19" x14ac:dyDescent="0.25">
      <c r="A15" s="5"/>
      <c r="B15" s="39" t="s">
        <v>0</v>
      </c>
      <c r="C15" s="155" t="s">
        <v>51</v>
      </c>
      <c r="D15" s="12"/>
      <c r="E15" s="13"/>
      <c r="F15" s="64">
        <v>400</v>
      </c>
      <c r="G15" s="71">
        <f>SUM(D15:F15)</f>
        <v>400</v>
      </c>
      <c r="H15" s="74">
        <v>200</v>
      </c>
      <c r="I15" s="14">
        <f>G15+H15</f>
        <v>600</v>
      </c>
      <c r="J15" s="12"/>
      <c r="K15" s="13"/>
      <c r="L15" s="64">
        <v>400</v>
      </c>
      <c r="M15" s="71">
        <f t="shared" ref="M15:M23" si="0">SUM(J15:L15)</f>
        <v>400</v>
      </c>
      <c r="N15" s="74">
        <v>200</v>
      </c>
      <c r="O15" s="14">
        <f>M15+N15</f>
        <v>600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64</v>
      </c>
      <c r="D16" s="65">
        <v>4260</v>
      </c>
      <c r="E16" s="17"/>
      <c r="F16" s="17"/>
      <c r="G16" s="72">
        <f t="shared" ref="G16:G23" si="1">SUM(D16:F16)</f>
        <v>4260</v>
      </c>
      <c r="H16" s="75"/>
      <c r="I16" s="14">
        <f t="shared" ref="I16:I23" si="2">G16+H16</f>
        <v>4260</v>
      </c>
      <c r="J16" s="65">
        <v>4260</v>
      </c>
      <c r="K16" s="17"/>
      <c r="L16" s="17"/>
      <c r="M16" s="72">
        <f t="shared" si="0"/>
        <v>4260</v>
      </c>
      <c r="N16" s="75"/>
      <c r="O16" s="14">
        <f t="shared" ref="O16:O20" si="3">M16+N16</f>
        <v>4260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2</v>
      </c>
      <c r="C17" s="157" t="s">
        <v>87</v>
      </c>
      <c r="D17" s="66">
        <v>190</v>
      </c>
      <c r="E17" s="19"/>
      <c r="F17" s="19"/>
      <c r="G17" s="72">
        <f t="shared" si="1"/>
        <v>190</v>
      </c>
      <c r="H17" s="76"/>
      <c r="I17" s="14">
        <f t="shared" si="2"/>
        <v>190</v>
      </c>
      <c r="J17" s="66">
        <v>190</v>
      </c>
      <c r="K17" s="19">
        <v>44</v>
      </c>
      <c r="L17" s="19"/>
      <c r="M17" s="72">
        <f t="shared" si="0"/>
        <v>234</v>
      </c>
      <c r="N17" s="76"/>
      <c r="O17" s="14">
        <f t="shared" si="3"/>
        <v>234</v>
      </c>
      <c r="P17" s="18">
        <f t="shared" si="4"/>
        <v>0.23157894736842105</v>
      </c>
      <c r="Q17" s="5"/>
    </row>
    <row r="18" spans="1:17" x14ac:dyDescent="0.25">
      <c r="A18" s="5"/>
      <c r="B18" s="16" t="s">
        <v>4</v>
      </c>
      <c r="C18" s="158" t="s">
        <v>52</v>
      </c>
      <c r="D18" s="20"/>
      <c r="E18" s="67">
        <v>37345.300000000003</v>
      </c>
      <c r="F18" s="19"/>
      <c r="G18" s="72">
        <f t="shared" si="1"/>
        <v>37345.300000000003</v>
      </c>
      <c r="H18" s="74"/>
      <c r="I18" s="14">
        <f t="shared" si="2"/>
        <v>37345.300000000003</v>
      </c>
      <c r="J18" s="20"/>
      <c r="K18" s="67">
        <v>37710.553999999996</v>
      </c>
      <c r="L18" s="19"/>
      <c r="M18" s="72">
        <f t="shared" si="0"/>
        <v>37710.553999999996</v>
      </c>
      <c r="N18" s="74"/>
      <c r="O18" s="14">
        <f t="shared" si="3"/>
        <v>37710.553999999996</v>
      </c>
      <c r="P18" s="18">
        <f t="shared" si="4"/>
        <v>9.7804543008087625E-3</v>
      </c>
      <c r="Q18" s="21"/>
    </row>
    <row r="19" spans="1:17" x14ac:dyDescent="0.25">
      <c r="A19" s="5"/>
      <c r="B19" s="16" t="s">
        <v>6</v>
      </c>
      <c r="C19" s="44" t="s">
        <v>45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8</v>
      </c>
      <c r="C20" s="159" t="s">
        <v>46</v>
      </c>
      <c r="D20" s="20"/>
      <c r="E20" s="17"/>
      <c r="F20" s="69">
        <v>430</v>
      </c>
      <c r="G20" s="72">
        <f>D20+F20</f>
        <v>430</v>
      </c>
      <c r="H20" s="77"/>
      <c r="I20" s="14">
        <f t="shared" si="2"/>
        <v>430</v>
      </c>
      <c r="J20" s="20"/>
      <c r="K20" s="17"/>
      <c r="L20" s="69">
        <v>430</v>
      </c>
      <c r="M20" s="72">
        <f t="shared" si="0"/>
        <v>430</v>
      </c>
      <c r="N20" s="77"/>
      <c r="O20" s="14">
        <f t="shared" si="3"/>
        <v>430</v>
      </c>
      <c r="P20" s="18">
        <f t="shared" si="4"/>
        <v>0</v>
      </c>
      <c r="Q20" s="5"/>
    </row>
    <row r="21" spans="1:17" x14ac:dyDescent="0.25">
      <c r="A21" s="5"/>
      <c r="B21" s="16" t="s">
        <v>10</v>
      </c>
      <c r="C21" s="43" t="s">
        <v>114</v>
      </c>
      <c r="D21" s="20"/>
      <c r="E21" s="17"/>
      <c r="F21" s="69"/>
      <c r="G21" s="72">
        <f t="shared" si="1"/>
        <v>0</v>
      </c>
      <c r="H21" s="78">
        <v>400</v>
      </c>
      <c r="I21" s="14">
        <f>G21+H21</f>
        <v>400</v>
      </c>
      <c r="J21" s="20"/>
      <c r="K21" s="17">
        <v>10.6</v>
      </c>
      <c r="L21" s="69"/>
      <c r="M21" s="72">
        <f t="shared" si="0"/>
        <v>10.6</v>
      </c>
      <c r="N21" s="78">
        <v>400</v>
      </c>
      <c r="O21" s="14">
        <f>M21+N21</f>
        <v>410.6</v>
      </c>
      <c r="P21" s="18">
        <f t="shared" si="4"/>
        <v>2.6500000000000058E-2</v>
      </c>
      <c r="Q21" s="5"/>
    </row>
    <row r="22" spans="1:17" x14ac:dyDescent="0.25">
      <c r="A22" s="5"/>
      <c r="B22" s="16" t="s">
        <v>12</v>
      </c>
      <c r="C22" s="43" t="s">
        <v>3</v>
      </c>
      <c r="D22" s="20"/>
      <c r="E22" s="17"/>
      <c r="F22" s="69"/>
      <c r="G22" s="72">
        <f t="shared" si="1"/>
        <v>0</v>
      </c>
      <c r="H22" s="78">
        <v>400</v>
      </c>
      <c r="I22" s="14">
        <f t="shared" si="2"/>
        <v>400</v>
      </c>
      <c r="J22" s="20"/>
      <c r="K22" s="17"/>
      <c r="L22" s="69"/>
      <c r="M22" s="72">
        <f t="shared" si="0"/>
        <v>0</v>
      </c>
      <c r="N22" s="78">
        <v>400</v>
      </c>
      <c r="O22" s="14">
        <f t="shared" ref="O22:O23" si="5">M22+N22</f>
        <v>400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14</v>
      </c>
      <c r="C23" s="161" t="s">
        <v>5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16</v>
      </c>
      <c r="C24" s="28" t="s">
        <v>7</v>
      </c>
      <c r="D24" s="29">
        <f>SUM(D15:D21)</f>
        <v>4450</v>
      </c>
      <c r="E24" s="30">
        <f>SUM(E15:E21)</f>
        <v>37345.300000000003</v>
      </c>
      <c r="F24" s="30">
        <f>SUM(F15:F21)</f>
        <v>830</v>
      </c>
      <c r="G24" s="31">
        <f>SUM(D24:F24)</f>
        <v>42625.3</v>
      </c>
      <c r="H24" s="32">
        <f>SUM(H15:H21)</f>
        <v>600</v>
      </c>
      <c r="I24" s="32">
        <f>SUM(I15:I21)</f>
        <v>43225.3</v>
      </c>
      <c r="J24" s="29">
        <f>SUM(J15:J21)</f>
        <v>4450</v>
      </c>
      <c r="K24" s="30">
        <f>SUM(K15:K21)</f>
        <v>37765.153999999995</v>
      </c>
      <c r="L24" s="30">
        <f>SUM(L15:L21)</f>
        <v>830</v>
      </c>
      <c r="M24" s="31">
        <f>SUM(J24:L24)</f>
        <v>43045.153999999995</v>
      </c>
      <c r="N24" s="32">
        <f>SUM(N15:N21)</f>
        <v>600</v>
      </c>
      <c r="O24" s="32">
        <f>SUM(O15:O21)</f>
        <v>43645.153999999995</v>
      </c>
      <c r="P24" s="33">
        <f t="shared" si="4"/>
        <v>9.7131541018799644E-3</v>
      </c>
      <c r="Q24" s="5"/>
    </row>
    <row r="25" spans="1:17" ht="15.75" thickBot="1" x14ac:dyDescent="0.3">
      <c r="A25" s="5"/>
      <c r="B25" s="34"/>
      <c r="C25" s="35"/>
      <c r="D25" s="205" t="s">
        <v>72</v>
      </c>
      <c r="E25" s="206"/>
      <c r="F25" s="206"/>
      <c r="G25" s="207"/>
      <c r="H25" s="207"/>
      <c r="I25" s="208"/>
      <c r="J25" s="205" t="s">
        <v>72</v>
      </c>
      <c r="K25" s="206"/>
      <c r="L25" s="206"/>
      <c r="M25" s="207"/>
      <c r="N25" s="207"/>
      <c r="O25" s="208"/>
      <c r="P25" s="242" t="s">
        <v>74</v>
      </c>
      <c r="Q25" s="5"/>
    </row>
    <row r="26" spans="1:17" ht="15.75" thickBot="1" x14ac:dyDescent="0.3">
      <c r="A26" s="5"/>
      <c r="B26" s="201" t="s">
        <v>36</v>
      </c>
      <c r="C26" s="245" t="s">
        <v>37</v>
      </c>
      <c r="D26" s="209" t="s">
        <v>73</v>
      </c>
      <c r="E26" s="210"/>
      <c r="F26" s="210"/>
      <c r="G26" s="211" t="s">
        <v>68</v>
      </c>
      <c r="H26" s="213" t="s">
        <v>71</v>
      </c>
      <c r="I26" s="215" t="s">
        <v>72</v>
      </c>
      <c r="J26" s="209" t="s">
        <v>73</v>
      </c>
      <c r="K26" s="210"/>
      <c r="L26" s="210"/>
      <c r="M26" s="211" t="s">
        <v>68</v>
      </c>
      <c r="N26" s="213" t="s">
        <v>71</v>
      </c>
      <c r="O26" s="215" t="s">
        <v>72</v>
      </c>
      <c r="P26" s="243"/>
      <c r="Q26" s="5"/>
    </row>
    <row r="27" spans="1:17" ht="15.75" thickBot="1" x14ac:dyDescent="0.3">
      <c r="A27" s="5"/>
      <c r="B27" s="202"/>
      <c r="C27" s="246"/>
      <c r="D27" s="36" t="s">
        <v>58</v>
      </c>
      <c r="E27" s="37" t="s">
        <v>59</v>
      </c>
      <c r="F27" s="38" t="s">
        <v>60</v>
      </c>
      <c r="G27" s="212"/>
      <c r="H27" s="214"/>
      <c r="I27" s="216"/>
      <c r="J27" s="36" t="s">
        <v>58</v>
      </c>
      <c r="K27" s="37" t="s">
        <v>59</v>
      </c>
      <c r="L27" s="38" t="s">
        <v>60</v>
      </c>
      <c r="M27" s="212"/>
      <c r="N27" s="214"/>
      <c r="O27" s="216"/>
      <c r="P27" s="244"/>
      <c r="Q27" s="5"/>
    </row>
    <row r="28" spans="1:17" x14ac:dyDescent="0.25">
      <c r="A28" s="5"/>
      <c r="B28" s="39" t="s">
        <v>18</v>
      </c>
      <c r="C28" s="40" t="s">
        <v>9</v>
      </c>
      <c r="D28" s="80">
        <v>500</v>
      </c>
      <c r="E28" s="80">
        <v>0</v>
      </c>
      <c r="F28" s="80">
        <v>280</v>
      </c>
      <c r="G28" s="81">
        <f>SUM(D28:F28)</f>
        <v>780</v>
      </c>
      <c r="H28" s="81">
        <v>0</v>
      </c>
      <c r="I28" s="41">
        <f>G28+H28</f>
        <v>780</v>
      </c>
      <c r="J28" s="89">
        <v>500</v>
      </c>
      <c r="K28" s="80">
        <v>0</v>
      </c>
      <c r="L28" s="80">
        <v>280</v>
      </c>
      <c r="M28" s="81">
        <f>SUM(J28:L28)</f>
        <v>780</v>
      </c>
      <c r="N28" s="81">
        <v>0</v>
      </c>
      <c r="O28" s="41">
        <f>M28+N28</f>
        <v>780</v>
      </c>
      <c r="P28" s="15">
        <f t="shared" si="4"/>
        <v>0</v>
      </c>
      <c r="Q28" s="5"/>
    </row>
    <row r="29" spans="1:17" x14ac:dyDescent="0.25">
      <c r="A29" s="5"/>
      <c r="B29" s="16" t="s">
        <v>19</v>
      </c>
      <c r="C29" s="42" t="s">
        <v>11</v>
      </c>
      <c r="D29" s="82">
        <v>705</v>
      </c>
      <c r="E29" s="82">
        <v>396</v>
      </c>
      <c r="F29" s="82">
        <v>200</v>
      </c>
      <c r="G29" s="83">
        <f t="shared" ref="G29:G38" si="6">SUM(D29:F29)</f>
        <v>1301</v>
      </c>
      <c r="H29" s="84">
        <v>400</v>
      </c>
      <c r="I29" s="14">
        <f t="shared" ref="I29:I38" si="7">G29+H29</f>
        <v>1701</v>
      </c>
      <c r="J29" s="90">
        <v>705</v>
      </c>
      <c r="K29" s="82">
        <v>635.70000000000005</v>
      </c>
      <c r="L29" s="82">
        <v>200</v>
      </c>
      <c r="M29" s="83">
        <f t="shared" ref="M29:M38" si="8">SUM(J29:L29)</f>
        <v>1540.7</v>
      </c>
      <c r="N29" s="84">
        <v>400</v>
      </c>
      <c r="O29" s="14">
        <f t="shared" ref="O29:O38" si="9">M29+N29</f>
        <v>1940.7</v>
      </c>
      <c r="P29" s="18">
        <f t="shared" si="4"/>
        <v>0.14091710758377426</v>
      </c>
      <c r="Q29" s="5"/>
    </row>
    <row r="30" spans="1:17" x14ac:dyDescent="0.25">
      <c r="A30" s="5"/>
      <c r="B30" s="16" t="s">
        <v>21</v>
      </c>
      <c r="C30" s="43" t="s">
        <v>13</v>
      </c>
      <c r="D30" s="85">
        <v>1336</v>
      </c>
      <c r="E30" s="85">
        <v>0</v>
      </c>
      <c r="F30" s="85">
        <v>120</v>
      </c>
      <c r="G30" s="83">
        <f t="shared" si="6"/>
        <v>1456</v>
      </c>
      <c r="H30" s="83">
        <v>150</v>
      </c>
      <c r="I30" s="14">
        <f t="shared" si="7"/>
        <v>1606</v>
      </c>
      <c r="J30" s="91">
        <v>1336</v>
      </c>
      <c r="K30" s="85">
        <v>0</v>
      </c>
      <c r="L30" s="85">
        <v>120</v>
      </c>
      <c r="M30" s="83">
        <f t="shared" si="8"/>
        <v>1456</v>
      </c>
      <c r="N30" s="83">
        <v>150</v>
      </c>
      <c r="O30" s="14">
        <f t="shared" si="9"/>
        <v>1606</v>
      </c>
      <c r="P30" s="18">
        <f t="shared" si="4"/>
        <v>0</v>
      </c>
      <c r="Q30" s="5"/>
    </row>
    <row r="31" spans="1:17" x14ac:dyDescent="0.25">
      <c r="A31" s="5"/>
      <c r="B31" s="16" t="s">
        <v>23</v>
      </c>
      <c r="C31" s="43" t="s">
        <v>15</v>
      </c>
      <c r="D31" s="85">
        <v>556</v>
      </c>
      <c r="E31" s="85">
        <v>55.2</v>
      </c>
      <c r="F31" s="85">
        <v>80</v>
      </c>
      <c r="G31" s="83">
        <f t="shared" si="6"/>
        <v>691.2</v>
      </c>
      <c r="H31" s="83">
        <v>0</v>
      </c>
      <c r="I31" s="14">
        <f t="shared" si="7"/>
        <v>691.2</v>
      </c>
      <c r="J31" s="91">
        <v>556</v>
      </c>
      <c r="K31" s="85">
        <v>79.2</v>
      </c>
      <c r="L31" s="85">
        <v>80</v>
      </c>
      <c r="M31" s="83">
        <f t="shared" si="8"/>
        <v>715.2</v>
      </c>
      <c r="N31" s="83">
        <v>0</v>
      </c>
      <c r="O31" s="14">
        <f t="shared" si="9"/>
        <v>715.2</v>
      </c>
      <c r="P31" s="18">
        <f t="shared" si="4"/>
        <v>3.4722222222222217E-2</v>
      </c>
      <c r="Q31" s="5"/>
    </row>
    <row r="32" spans="1:17" x14ac:dyDescent="0.25">
      <c r="A32" s="5"/>
      <c r="B32" s="16" t="s">
        <v>25</v>
      </c>
      <c r="C32" s="43" t="s">
        <v>17</v>
      </c>
      <c r="D32" s="86">
        <v>168</v>
      </c>
      <c r="E32" s="85">
        <v>36248.1</v>
      </c>
      <c r="F32" s="85">
        <v>150</v>
      </c>
      <c r="G32" s="83">
        <f t="shared" si="6"/>
        <v>36566.1</v>
      </c>
      <c r="H32" s="83">
        <v>50</v>
      </c>
      <c r="I32" s="14">
        <f t="shared" si="7"/>
        <v>36616.1</v>
      </c>
      <c r="J32" s="92">
        <v>168</v>
      </c>
      <c r="K32" s="85">
        <v>36398</v>
      </c>
      <c r="L32" s="85">
        <v>150</v>
      </c>
      <c r="M32" s="83">
        <f t="shared" si="8"/>
        <v>36716</v>
      </c>
      <c r="N32" s="83">
        <v>50</v>
      </c>
      <c r="O32" s="14">
        <f t="shared" si="9"/>
        <v>36766</v>
      </c>
      <c r="P32" s="18">
        <f t="shared" si="4"/>
        <v>4.0938275785788614E-3</v>
      </c>
      <c r="Q32" s="5"/>
    </row>
    <row r="33" spans="1:17" x14ac:dyDescent="0.25">
      <c r="A33" s="5"/>
      <c r="B33" s="16" t="s">
        <v>27</v>
      </c>
      <c r="C33" s="44" t="s">
        <v>41</v>
      </c>
      <c r="D33" s="86">
        <v>124</v>
      </c>
      <c r="E33" s="85">
        <v>26693.200000000001</v>
      </c>
      <c r="F33" s="85">
        <v>0</v>
      </c>
      <c r="G33" s="83">
        <f t="shared" si="6"/>
        <v>26817.200000000001</v>
      </c>
      <c r="H33" s="83">
        <v>35</v>
      </c>
      <c r="I33" s="14">
        <f t="shared" si="7"/>
        <v>26852.2</v>
      </c>
      <c r="J33" s="92">
        <v>124</v>
      </c>
      <c r="K33" s="85">
        <v>26858.112000000001</v>
      </c>
      <c r="L33" s="85">
        <v>0</v>
      </c>
      <c r="M33" s="83">
        <f t="shared" si="8"/>
        <v>26982.112000000001</v>
      </c>
      <c r="N33" s="83">
        <v>35</v>
      </c>
      <c r="O33" s="14">
        <f t="shared" si="9"/>
        <v>27017.112000000001</v>
      </c>
      <c r="P33" s="18">
        <f t="shared" si="4"/>
        <v>6.1414707174831211E-3</v>
      </c>
      <c r="Q33" s="45"/>
    </row>
    <row r="34" spans="1:17" x14ac:dyDescent="0.25">
      <c r="A34" s="5"/>
      <c r="B34" s="16" t="s">
        <v>29</v>
      </c>
      <c r="C34" s="46" t="s">
        <v>20</v>
      </c>
      <c r="D34" s="86">
        <v>0</v>
      </c>
      <c r="E34" s="85">
        <v>476</v>
      </c>
      <c r="F34" s="85">
        <v>0</v>
      </c>
      <c r="G34" s="83">
        <f t="shared" si="6"/>
        <v>476</v>
      </c>
      <c r="H34" s="83">
        <v>0</v>
      </c>
      <c r="I34" s="14">
        <f t="shared" si="7"/>
        <v>476</v>
      </c>
      <c r="J34" s="92">
        <v>0</v>
      </c>
      <c r="K34" s="85">
        <v>292.7</v>
      </c>
      <c r="L34" s="85">
        <v>0</v>
      </c>
      <c r="M34" s="83">
        <f t="shared" si="8"/>
        <v>292.7</v>
      </c>
      <c r="N34" s="83">
        <v>0</v>
      </c>
      <c r="O34" s="14">
        <f t="shared" si="9"/>
        <v>292.7</v>
      </c>
      <c r="P34" s="18">
        <f t="shared" si="4"/>
        <v>-0.3850840336134454</v>
      </c>
      <c r="Q34" s="5"/>
    </row>
    <row r="35" spans="1:17" x14ac:dyDescent="0.25">
      <c r="A35" s="5"/>
      <c r="B35" s="16" t="s">
        <v>31</v>
      </c>
      <c r="C35" s="43" t="s">
        <v>22</v>
      </c>
      <c r="D35" s="86">
        <v>44</v>
      </c>
      <c r="E35" s="85">
        <v>112.1</v>
      </c>
      <c r="F35" s="85">
        <v>0</v>
      </c>
      <c r="G35" s="83">
        <f t="shared" si="6"/>
        <v>156.1</v>
      </c>
      <c r="H35" s="83">
        <v>0</v>
      </c>
      <c r="I35" s="14">
        <f t="shared" si="7"/>
        <v>156.1</v>
      </c>
      <c r="J35" s="92">
        <v>44</v>
      </c>
      <c r="K35" s="85">
        <v>115.029</v>
      </c>
      <c r="L35" s="85">
        <v>0</v>
      </c>
      <c r="M35" s="83">
        <f t="shared" si="8"/>
        <v>159.029</v>
      </c>
      <c r="N35" s="83">
        <v>0</v>
      </c>
      <c r="O35" s="14">
        <f t="shared" si="9"/>
        <v>159.029</v>
      </c>
      <c r="P35" s="18">
        <f t="shared" si="4"/>
        <v>1.8763613068545817E-2</v>
      </c>
      <c r="Q35" s="5"/>
    </row>
    <row r="36" spans="1:17" x14ac:dyDescent="0.25">
      <c r="A36" s="5"/>
      <c r="B36" s="16" t="s">
        <v>32</v>
      </c>
      <c r="C36" s="43" t="s">
        <v>24</v>
      </c>
      <c r="D36" s="85">
        <v>0</v>
      </c>
      <c r="E36" s="85">
        <v>0</v>
      </c>
      <c r="F36" s="85">
        <v>0</v>
      </c>
      <c r="G36" s="83">
        <f t="shared" si="6"/>
        <v>0</v>
      </c>
      <c r="H36" s="83">
        <v>0</v>
      </c>
      <c r="I36" s="14">
        <f t="shared" si="7"/>
        <v>0</v>
      </c>
      <c r="J36" s="91">
        <v>0</v>
      </c>
      <c r="K36" s="85">
        <v>0</v>
      </c>
      <c r="L36" s="85">
        <v>0</v>
      </c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33</v>
      </c>
      <c r="C37" s="43" t="s">
        <v>26</v>
      </c>
      <c r="D37" s="85">
        <v>642</v>
      </c>
      <c r="E37" s="85">
        <v>0</v>
      </c>
      <c r="F37" s="85">
        <v>0</v>
      </c>
      <c r="G37" s="83">
        <f t="shared" si="6"/>
        <v>642</v>
      </c>
      <c r="H37" s="83">
        <v>0</v>
      </c>
      <c r="I37" s="14">
        <f t="shared" si="7"/>
        <v>642</v>
      </c>
      <c r="J37" s="91">
        <v>642</v>
      </c>
      <c r="K37" s="85">
        <v>0</v>
      </c>
      <c r="L37" s="85">
        <v>0</v>
      </c>
      <c r="M37" s="83">
        <f t="shared" si="8"/>
        <v>642</v>
      </c>
      <c r="N37" s="83">
        <v>0</v>
      </c>
      <c r="O37" s="14">
        <f t="shared" si="9"/>
        <v>642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34</v>
      </c>
      <c r="C38" s="121" t="s">
        <v>28</v>
      </c>
      <c r="D38" s="87">
        <v>499</v>
      </c>
      <c r="E38" s="87">
        <v>533.9</v>
      </c>
      <c r="F38" s="87">
        <v>0</v>
      </c>
      <c r="G38" s="83">
        <f t="shared" si="6"/>
        <v>1032.9000000000001</v>
      </c>
      <c r="H38" s="88">
        <v>0</v>
      </c>
      <c r="I38" s="26">
        <f t="shared" si="7"/>
        <v>1032.9000000000001</v>
      </c>
      <c r="J38" s="93">
        <v>499</v>
      </c>
      <c r="K38" s="87">
        <v>537.20000000000005</v>
      </c>
      <c r="L38" s="87">
        <v>0</v>
      </c>
      <c r="M38" s="88">
        <f t="shared" si="8"/>
        <v>1036.2</v>
      </c>
      <c r="N38" s="88">
        <v>0</v>
      </c>
      <c r="O38" s="26">
        <f t="shared" si="9"/>
        <v>1036.2</v>
      </c>
      <c r="P38" s="18">
        <f t="shared" si="4"/>
        <v>3.1948881789136937E-3</v>
      </c>
      <c r="Q38" s="5"/>
    </row>
    <row r="39" spans="1:17" ht="15.75" thickBot="1" x14ac:dyDescent="0.3">
      <c r="A39" s="5"/>
      <c r="B39" s="27" t="s">
        <v>47</v>
      </c>
      <c r="C39" s="122" t="s">
        <v>30</v>
      </c>
      <c r="D39" s="47">
        <f>SUM(D35:D38)+SUM(D28:D32)</f>
        <v>4450</v>
      </c>
      <c r="E39" s="47">
        <f>SUM(E35:E38)+SUM(E28:E32)</f>
        <v>37345.299999999996</v>
      </c>
      <c r="F39" s="47">
        <f>SUM(F35:F38)+SUM(F28:F32)</f>
        <v>830</v>
      </c>
      <c r="G39" s="178">
        <f>SUM(D39:F39)</f>
        <v>42625.299999999996</v>
      </c>
      <c r="H39" s="48">
        <f>SUM(H28:H32)+SUM(H35:H38)</f>
        <v>600</v>
      </c>
      <c r="I39" s="49">
        <f>SUM(I35:I38)+SUM(I28:I32)</f>
        <v>43225.299999999996</v>
      </c>
      <c r="J39" s="47">
        <f>SUM(J35:J38)+SUM(J28:J32)</f>
        <v>4450</v>
      </c>
      <c r="K39" s="47">
        <f>SUM(K35:K38)+SUM(K28:K32)</f>
        <v>37765.129000000001</v>
      </c>
      <c r="L39" s="47">
        <f>SUM(L35:L38)+SUM(L28:L32)</f>
        <v>830</v>
      </c>
      <c r="M39" s="178">
        <f>SUM(J39:L39)</f>
        <v>43045.129000000001</v>
      </c>
      <c r="N39" s="48">
        <f>SUM(N28:N32)+SUM(N35:N38)</f>
        <v>600</v>
      </c>
      <c r="O39" s="49">
        <f>SUM(O35:O38)+SUM(O28:O32)</f>
        <v>43645.129000000001</v>
      </c>
      <c r="P39" s="50">
        <f t="shared" si="4"/>
        <v>9.7125757368949489E-3</v>
      </c>
      <c r="Q39" s="51"/>
    </row>
    <row r="40" spans="1:17" ht="19.5" thickBot="1" x14ac:dyDescent="0.35">
      <c r="A40" s="5"/>
      <c r="B40" s="126" t="s">
        <v>48</v>
      </c>
      <c r="C40" s="127" t="s">
        <v>50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2.4999999994179234E-2</v>
      </c>
      <c r="L40" s="128">
        <f t="shared" si="10"/>
        <v>0</v>
      </c>
      <c r="M40" s="139">
        <f t="shared" si="10"/>
        <v>2.4999999994179234E-2</v>
      </c>
      <c r="N40" s="139">
        <f t="shared" si="10"/>
        <v>0</v>
      </c>
      <c r="O40" s="180">
        <f t="shared" si="10"/>
        <v>2.4999999994179234E-2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49</v>
      </c>
      <c r="C41" s="131" t="s">
        <v>69</v>
      </c>
      <c r="D41" s="132"/>
      <c r="E41" s="133"/>
      <c r="F41" s="133"/>
      <c r="G41" s="134"/>
      <c r="H41" s="135"/>
      <c r="I41" s="136">
        <f>I40-D16</f>
        <v>-4260</v>
      </c>
      <c r="J41" s="132"/>
      <c r="K41" s="133"/>
      <c r="L41" s="133"/>
      <c r="M41" s="134"/>
      <c r="N41" s="137"/>
      <c r="O41" s="136">
        <f>O40-J16</f>
        <v>-4259.9750000000058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8" t="s">
        <v>92</v>
      </c>
      <c r="D43" s="125" t="s">
        <v>40</v>
      </c>
      <c r="E43" s="52" t="s">
        <v>93</v>
      </c>
      <c r="F43" s="53" t="s">
        <v>35</v>
      </c>
      <c r="G43" s="56"/>
      <c r="H43" s="56"/>
      <c r="I43" s="57"/>
      <c r="J43" s="228" t="s">
        <v>94</v>
      </c>
      <c r="K43" s="230"/>
      <c r="L43" s="231"/>
      <c r="M43" s="114" t="s">
        <v>40</v>
      </c>
      <c r="N43" s="115" t="s">
        <v>93</v>
      </c>
      <c r="O43" s="116" t="s">
        <v>35</v>
      </c>
      <c r="P43" s="58"/>
      <c r="Q43" s="97"/>
    </row>
    <row r="44" spans="1:17" s="4" customFormat="1" ht="15.75" thickBot="1" x14ac:dyDescent="0.3">
      <c r="A44" s="5"/>
      <c r="B44" s="102"/>
      <c r="C44" s="229"/>
      <c r="D44" s="106">
        <v>622</v>
      </c>
      <c r="E44" s="123">
        <v>622</v>
      </c>
      <c r="F44" s="124">
        <v>0</v>
      </c>
      <c r="G44" s="56"/>
      <c r="H44" s="56"/>
      <c r="I44" s="57"/>
      <c r="J44" s="229"/>
      <c r="K44" s="232"/>
      <c r="L44" s="233"/>
      <c r="M44" s="104">
        <v>622</v>
      </c>
      <c r="N44" s="104">
        <v>622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8" t="s">
        <v>96</v>
      </c>
      <c r="D46" s="107" t="s">
        <v>99</v>
      </c>
      <c r="E46" s="108" t="s">
        <v>95</v>
      </c>
      <c r="F46" s="56"/>
      <c r="G46" s="56"/>
      <c r="H46" s="56"/>
      <c r="I46" s="57"/>
      <c r="J46" s="228" t="s">
        <v>97</v>
      </c>
      <c r="K46" s="230"/>
      <c r="L46" s="230"/>
      <c r="M46" s="109" t="s">
        <v>99</v>
      </c>
      <c r="N46" s="235" t="s">
        <v>95</v>
      </c>
      <c r="O46" s="236"/>
      <c r="P46" s="58"/>
      <c r="Q46" s="97"/>
    </row>
    <row r="47" spans="1:17" ht="15.75" thickBot="1" x14ac:dyDescent="0.3">
      <c r="A47" s="5"/>
      <c r="B47" s="54"/>
      <c r="C47" s="234"/>
      <c r="D47" s="106">
        <v>0</v>
      </c>
      <c r="E47" s="111">
        <v>0</v>
      </c>
      <c r="F47" s="56"/>
      <c r="G47" s="56"/>
      <c r="H47" s="56"/>
      <c r="I47" s="57"/>
      <c r="J47" s="229"/>
      <c r="K47" s="232"/>
      <c r="L47" s="232"/>
      <c r="M47" s="105">
        <v>0</v>
      </c>
      <c r="N47" s="237">
        <v>0</v>
      </c>
      <c r="O47" s="23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91</v>
      </c>
      <c r="D49" s="113" t="s">
        <v>78</v>
      </c>
      <c r="E49" s="113" t="s">
        <v>79</v>
      </c>
      <c r="F49" s="113" t="s">
        <v>80</v>
      </c>
      <c r="G49" s="113" t="s">
        <v>81</v>
      </c>
      <c r="H49" s="56"/>
      <c r="I49" s="119" t="s">
        <v>90</v>
      </c>
      <c r="J49" s="120"/>
      <c r="K49" s="120"/>
      <c r="L49" s="199"/>
      <c r="M49" s="199"/>
      <c r="N49" s="199"/>
      <c r="O49" s="199"/>
      <c r="P49" s="200"/>
      <c r="Q49" s="5"/>
    </row>
    <row r="50" spans="1:17" s="3" customFormat="1" x14ac:dyDescent="0.25">
      <c r="A50" s="5"/>
      <c r="B50" s="54"/>
      <c r="C50" s="59" t="s">
        <v>75</v>
      </c>
      <c r="D50" s="94">
        <v>1907</v>
      </c>
      <c r="E50" s="94">
        <v>1994.8</v>
      </c>
      <c r="F50" s="94">
        <v>2202</v>
      </c>
      <c r="G50" s="60">
        <f>D50+E50-F50</f>
        <v>1699.8000000000002</v>
      </c>
      <c r="H50" s="56"/>
      <c r="I50" s="220" t="s">
        <v>115</v>
      </c>
      <c r="J50" s="221"/>
      <c r="K50" s="221"/>
      <c r="L50" s="221"/>
      <c r="M50" s="221"/>
      <c r="N50" s="221"/>
      <c r="O50" s="221"/>
      <c r="P50" s="222"/>
      <c r="Q50" s="5"/>
    </row>
    <row r="51" spans="1:17" s="3" customFormat="1" x14ac:dyDescent="0.25">
      <c r="A51" s="5"/>
      <c r="B51" s="54"/>
      <c r="C51" s="59" t="s">
        <v>76</v>
      </c>
      <c r="D51" s="94">
        <v>1039</v>
      </c>
      <c r="E51" s="94">
        <v>562.15899999999999</v>
      </c>
      <c r="F51" s="94">
        <v>800</v>
      </c>
      <c r="G51" s="60">
        <f t="shared" ref="G51:G54" si="11">D51+E51-F51</f>
        <v>801.15900000000011</v>
      </c>
      <c r="H51" s="56"/>
      <c r="I51" s="220" t="s">
        <v>116</v>
      </c>
      <c r="J51" s="221"/>
      <c r="K51" s="221"/>
      <c r="L51" s="221"/>
      <c r="M51" s="221"/>
      <c r="N51" s="221"/>
      <c r="O51" s="221"/>
      <c r="P51" s="222"/>
      <c r="Q51" s="5"/>
    </row>
    <row r="52" spans="1:17" s="3" customFormat="1" x14ac:dyDescent="0.25">
      <c r="A52" s="5"/>
      <c r="B52" s="54"/>
      <c r="C52" s="59" t="s">
        <v>77</v>
      </c>
      <c r="D52" s="94">
        <v>273</v>
      </c>
      <c r="E52" s="94">
        <v>684.53800000000001</v>
      </c>
      <c r="F52" s="94">
        <v>622</v>
      </c>
      <c r="G52" s="60">
        <f t="shared" si="11"/>
        <v>335.53800000000001</v>
      </c>
      <c r="H52" s="56"/>
      <c r="I52" s="220"/>
      <c r="J52" s="221"/>
      <c r="K52" s="221"/>
      <c r="L52" s="221"/>
      <c r="M52" s="221"/>
      <c r="N52" s="221"/>
      <c r="O52" s="221"/>
      <c r="P52" s="222"/>
      <c r="Q52" s="5"/>
    </row>
    <row r="53" spans="1:17" s="3" customFormat="1" x14ac:dyDescent="0.25">
      <c r="A53" s="5"/>
      <c r="B53" s="54"/>
      <c r="C53" s="59" t="s">
        <v>101</v>
      </c>
      <c r="D53" s="94">
        <v>175</v>
      </c>
      <c r="E53" s="94">
        <v>210.9</v>
      </c>
      <c r="F53" s="94">
        <v>200</v>
      </c>
      <c r="G53" s="60">
        <v>185.9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102</v>
      </c>
      <c r="D54" s="94">
        <v>420</v>
      </c>
      <c r="E54" s="94">
        <v>537.16399999999999</v>
      </c>
      <c r="F54" s="94">
        <v>580</v>
      </c>
      <c r="G54" s="60">
        <f t="shared" si="11"/>
        <v>377.16399999999999</v>
      </c>
      <c r="H54" s="56"/>
      <c r="I54" s="223"/>
      <c r="J54" s="224"/>
      <c r="K54" s="224"/>
      <c r="L54" s="224"/>
      <c r="M54" s="224"/>
      <c r="N54" s="224"/>
      <c r="O54" s="224"/>
      <c r="P54" s="225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82</v>
      </c>
      <c r="D56" s="113" t="s">
        <v>83</v>
      </c>
      <c r="E56" s="113" t="s">
        <v>84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70</v>
      </c>
      <c r="E57" s="95">
        <v>66.571899999999999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53</v>
      </c>
      <c r="C59" s="117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5"/>
    </row>
    <row r="60" spans="1:17" s="3" customFormat="1" x14ac:dyDescent="0.25">
      <c r="A60" s="5"/>
      <c r="B60" s="142" t="s">
        <v>100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7" t="s">
        <v>112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5"/>
    </row>
    <row r="62" spans="1:17" s="3" customFormat="1" x14ac:dyDescent="0.25">
      <c r="A62" s="5"/>
      <c r="B62" s="217" t="s">
        <v>113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  <c r="Q62" s="5"/>
    </row>
    <row r="63" spans="1:17" s="3" customFormat="1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  <c r="Q63" s="5"/>
    </row>
    <row r="64" spans="1:17" s="3" customFormat="1" x14ac:dyDescent="0.25">
      <c r="A64" s="5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  <c r="Q64" s="5"/>
    </row>
    <row r="65" spans="1:17" s="3" customFormat="1" x14ac:dyDescent="0.25">
      <c r="A65" s="5"/>
      <c r="B65" s="145" t="s">
        <v>53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105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54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56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103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57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106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107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117</v>
      </c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118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120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119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121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125</v>
      </c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 t="s">
        <v>122</v>
      </c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50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2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89</v>
      </c>
      <c r="C108" s="141">
        <v>43451</v>
      </c>
      <c r="D108" s="61" t="s">
        <v>85</v>
      </c>
      <c r="E108" s="218" t="s">
        <v>123</v>
      </c>
      <c r="F108" s="218"/>
      <c r="G108" s="218"/>
      <c r="H108" s="61"/>
      <c r="I108" s="61" t="s">
        <v>86</v>
      </c>
      <c r="J108" s="249" t="s">
        <v>124</v>
      </c>
      <c r="K108" s="249"/>
      <c r="L108" s="249"/>
      <c r="M108" s="249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88</v>
      </c>
      <c r="E110" s="63"/>
      <c r="F110" s="63"/>
      <c r="G110" s="63"/>
      <c r="H110" s="61"/>
      <c r="I110" s="61" t="s">
        <v>88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2018-12-17T10:58:50Z</cp:lastPrinted>
  <dcterms:created xsi:type="dcterms:W3CDTF">2017-02-23T12:10:09Z</dcterms:created>
  <dcterms:modified xsi:type="dcterms:W3CDTF">2018-12-17T12:06:57Z</dcterms:modified>
</cp:coreProperties>
</file>