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0740"/>
  </bookViews>
  <sheets>
    <sheet name="návrh změny rozpočtu " sheetId="3" r:id="rId1"/>
  </sheets>
  <definedNames>
    <definedName name="_xlnm.Print_Area" localSheetId="0">'návrh změny rozpočtu '!$A$1:$Q$113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K39" i="3" l="1"/>
  <c r="F24" i="3"/>
  <c r="G28" i="3" l="1"/>
  <c r="N24" i="3"/>
  <c r="L24" i="3"/>
  <c r="K24" i="3"/>
  <c r="J24" i="3"/>
  <c r="H24" i="3"/>
  <c r="E24" i="3"/>
  <c r="D24" i="3"/>
  <c r="M24" i="3" l="1"/>
  <c r="G24" i="3"/>
  <c r="G18" i="3" l="1"/>
  <c r="G51" i="3" l="1"/>
  <c r="G52" i="3"/>
  <c r="G54" i="3"/>
  <c r="G50" i="3"/>
  <c r="N39" i="3" l="1"/>
  <c r="L39" i="3"/>
  <c r="O38" i="3"/>
  <c r="M37" i="3"/>
  <c r="O37" i="3" s="1"/>
  <c r="M36" i="3"/>
  <c r="M35" i="3"/>
  <c r="O35" i="3" s="1"/>
  <c r="O34" i="3"/>
  <c r="O33" i="3"/>
  <c r="O32" i="3"/>
  <c r="M31" i="3"/>
  <c r="O31" i="3" s="1"/>
  <c r="J39" i="3"/>
  <c r="O29" i="3"/>
  <c r="M28" i="3"/>
  <c r="O28" i="3" s="1"/>
  <c r="M23" i="3"/>
  <c r="O23" i="3" s="1"/>
  <c r="O22" i="3"/>
  <c r="O21" i="3"/>
  <c r="M20" i="3"/>
  <c r="O20" i="3" s="1"/>
  <c r="M19" i="3"/>
  <c r="O19" i="3" s="1"/>
  <c r="M18" i="3"/>
  <c r="O18" i="3" s="1"/>
  <c r="M17" i="3"/>
  <c r="O17" i="3" s="1"/>
  <c r="M16" i="3"/>
  <c r="O16" i="3" s="1"/>
  <c r="O15" i="3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I21" i="3"/>
  <c r="I22" i="3"/>
  <c r="G23" i="3"/>
  <c r="I23" i="3" s="1"/>
  <c r="M39" i="3" l="1"/>
  <c r="I24" i="3"/>
  <c r="O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<sst xmlns="http://schemas.openxmlformats.org/spreadsheetml/2006/main" count="163" uniqueCount="127">
  <si>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</si>
  <si>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</si>
  <si>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</si>
  <si>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</si>
  <si>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</si>
  <si>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</si>
  <si>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</si>
  <si>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</si>
  <si>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</si>
  <si>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</si>
  <si>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</si>
  <si>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</si>
  <si>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</si>
  <si>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</si>
  <si>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</si>
  <si>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</si>
  <si>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</si>
  <si>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</si>
  <si>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</si>
  <si>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</si>
  <si>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</si>
  <si>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</si>
  <si>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</si>
  <si>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</si>
  <si>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</si>
  <si>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</si>
  <si>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</si>
  <si>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</si>
  <si>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</si>
  <si>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</si>
  <si>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</si>
  <si>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</si>
  <si>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</si>
  <si>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</si>
  <si>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</si>
  <si>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</si>
  <si>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</si>
  <si>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</si>
  <si>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</si>
  <si>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</si>
  <si>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</si>
  <si>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</si>
  <si>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</si>
  <si>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</si>
  <si>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</si>
  <si>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</si>
  <si>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</si>
  <si>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</si>
  <si>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</si>
  <si>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</si>
  <si>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</si>
  <si>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</si>
  <si>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</si>
  <si>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</si>
  <si>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</si>
  <si>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</si>
  <si>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</si>
  <si>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</si>
  <si>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</si>
  <si>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</si>
  <si>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</si>
  <si>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</si>
  <si>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</si>
  <si>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</si>
  <si>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</si>
  <si>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</si>
  <si>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</si>
  <si>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</si>
  <si>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</si>
  <si>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</si>
  <si>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</si>
  <si>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</si>
  <si>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</si>
  <si>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</si>
  <si>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</si>
  <si>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</si>
  <si>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</si>
  <si>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</si>
  <si>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</si>
  <si>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</si>
  <si>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</si>
  <si>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</si>
  <si>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</si>
  <si>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</si>
  <si>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</si>
  <si>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</si>
  <si>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</si>
  <si>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</si>
  <si>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</si>
  <si>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</si>
  <si>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</si>
  <si>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</si>
  <si>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</si>
  <si>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</si>
  <si>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</si>
  <si>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</si>
  <si>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</si>
  <si>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</si>
  <si>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</si>
  <si>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</si>
  <si>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</si>
  <si>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</si>
  <si>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</si>
  <si>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</si>
  <si>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</si>
  <si>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</si>
  <si>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</si>
  <si>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</si>
  <si>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</si>
  <si>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</si>
  <si>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FKSP: tvorba z dotace</t>
  </si>
  <si>
    <t>úprava poč.  Zůstastků dlezávěrky za rok 2017, původně plánováno 90 tis. 50 tis. RF a 40 tis. FO, v tsabulce chybně uvedeno 20 a 20</t>
  </si>
  <si>
    <t>RF : 50 tis. rezerva a 50 tis. Dary</t>
  </si>
  <si>
    <t>FO: změna o 10 tisíc - použití fondu na odměny</t>
  </si>
  <si>
    <t>Účelový příspěvek zřizovatele ve výši 168 tis. se skládá z částek : 50 tis LF 2018. 40 tis. Výroční koncverty, 40 tiás. Koncert 3 bandů a 38 tis., koncerty jazzové a klasické hudby</t>
  </si>
  <si>
    <t xml:space="preserve">Na straně výnosů i nákladů dochází ke změně v celkové výši  1400 000 Kč.   </t>
  </si>
  <si>
    <t>168 tis. MMCH - účelově určené prostředky</t>
  </si>
  <si>
    <t>168 tis. Úřad práce - dotovaná pracovní místa</t>
  </si>
  <si>
    <t>60 tis. Čerpání fondů - dary a odměn</t>
  </si>
  <si>
    <t>FRIM: změna odpisového plánu</t>
  </si>
  <si>
    <t xml:space="preserve">16 tis. - krajská soutěž ve hře na bicí nástroje </t>
  </si>
  <si>
    <t>988 tis. Upřesnění mzdové dotace</t>
  </si>
  <si>
    <t>celkem změna 1 400 tis. Kč</t>
  </si>
  <si>
    <t>Bc. Lenka Maříková</t>
  </si>
  <si>
    <t>Mgr. Karel Žižka</t>
  </si>
  <si>
    <t>Základní umělecká škola T. G. Masaryka Chomutov</t>
  </si>
  <si>
    <t>Náměstí T. G. Masaryka 1626, 43001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</si>
</sst>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46" zoomScale="70" zoomScaleNormal="70" zoomScaleSheetLayoutView="80" workbookViewId="0">
      <selection activeCell="B64" sqref="B64:P6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6" t="s">
        <v>125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5"/>
      <c r="R4" s="4"/>
      <c r="S4" s="4"/>
    </row>
    <row r="5" spans="1:19" ht="3.75" customHeight="1" x14ac:dyDescent="0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61345636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7" t="s">
        <v>126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5"/>
      <c r="R8" s="4"/>
      <c r="S8" s="4"/>
    </row>
    <row r="9" spans="1:19" ht="14.65" thickBo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8" t="s">
        <v>37</v>
      </c>
      <c r="C10" s="205" t="s">
        <v>38</v>
      </c>
      <c r="D10" s="210" t="s">
        <v>59</v>
      </c>
      <c r="E10" s="211"/>
      <c r="F10" s="211"/>
      <c r="G10" s="211"/>
      <c r="H10" s="211"/>
      <c r="I10" s="212"/>
      <c r="J10" s="210" t="s">
        <v>101</v>
      </c>
      <c r="K10" s="211"/>
      <c r="L10" s="211"/>
      <c r="M10" s="211"/>
      <c r="N10" s="211"/>
      <c r="O10" s="212"/>
      <c r="P10" s="199" t="s">
        <v>77</v>
      </c>
      <c r="Q10" s="5"/>
    </row>
    <row r="11" spans="1:19" ht="30.75" thickBot="1" x14ac:dyDescent="0.3">
      <c r="A11" s="5"/>
      <c r="B11" s="249"/>
      <c r="C11" s="206"/>
      <c r="D11" s="213" t="s">
        <v>39</v>
      </c>
      <c r="E11" s="214"/>
      <c r="F11" s="214"/>
      <c r="G11" s="215"/>
      <c r="H11" s="9" t="s">
        <v>40</v>
      </c>
      <c r="I11" s="9" t="s">
        <v>68</v>
      </c>
      <c r="J11" s="213" t="s">
        <v>39</v>
      </c>
      <c r="K11" s="214"/>
      <c r="L11" s="214"/>
      <c r="M11" s="215"/>
      <c r="N11" s="9" t="s">
        <v>40</v>
      </c>
      <c r="O11" s="9" t="s">
        <v>68</v>
      </c>
      <c r="P11" s="200"/>
      <c r="Q11" s="5"/>
    </row>
    <row r="12" spans="1:19" ht="15.75" thickBot="1" x14ac:dyDescent="0.3">
      <c r="A12" s="5"/>
      <c r="B12" s="249"/>
      <c r="C12" s="216"/>
      <c r="D12" s="207" t="s">
        <v>69</v>
      </c>
      <c r="E12" s="208"/>
      <c r="F12" s="208"/>
      <c r="G12" s="208"/>
      <c r="H12" s="208"/>
      <c r="I12" s="209"/>
      <c r="J12" s="207" t="s">
        <v>69</v>
      </c>
      <c r="K12" s="208"/>
      <c r="L12" s="208"/>
      <c r="M12" s="208"/>
      <c r="N12" s="208"/>
      <c r="O12" s="209"/>
      <c r="P12" s="200"/>
      <c r="Q12" s="5"/>
    </row>
    <row r="13" spans="1:19" ht="15.75" thickBot="1" x14ac:dyDescent="0.3">
      <c r="A13" s="5"/>
      <c r="B13" s="250"/>
      <c r="C13" s="217"/>
      <c r="D13" s="218" t="s">
        <v>64</v>
      </c>
      <c r="E13" s="219"/>
      <c r="F13" s="219"/>
      <c r="G13" s="244" t="s">
        <v>70</v>
      </c>
      <c r="H13" s="246" t="s">
        <v>73</v>
      </c>
      <c r="I13" s="230" t="s">
        <v>69</v>
      </c>
      <c r="J13" s="218" t="s">
        <v>64</v>
      </c>
      <c r="K13" s="219"/>
      <c r="L13" s="219"/>
      <c r="M13" s="244" t="s">
        <v>70</v>
      </c>
      <c r="N13" s="246" t="s">
        <v>73</v>
      </c>
      <c r="O13" s="230" t="s">
        <v>69</v>
      </c>
      <c r="P13" s="200"/>
      <c r="Q13" s="5"/>
    </row>
    <row r="14" spans="1:19" ht="15.75" thickBot="1" x14ac:dyDescent="0.3">
      <c r="A14" s="5"/>
      <c r="B14" s="10"/>
      <c r="C14" s="11"/>
      <c r="D14" s="175" t="s">
        <v>65</v>
      </c>
      <c r="E14" s="176" t="s">
        <v>109</v>
      </c>
      <c r="F14" s="176" t="s">
        <v>66</v>
      </c>
      <c r="G14" s="245"/>
      <c r="H14" s="247"/>
      <c r="I14" s="231"/>
      <c r="J14" s="175" t="s">
        <v>65</v>
      </c>
      <c r="K14" s="176" t="s">
        <v>109</v>
      </c>
      <c r="L14" s="176" t="s">
        <v>66</v>
      </c>
      <c r="M14" s="245"/>
      <c r="N14" s="247"/>
      <c r="O14" s="231"/>
      <c r="P14" s="201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2900</v>
      </c>
      <c r="G15" s="71">
        <v>2800</v>
      </c>
      <c r="H15" s="74">
        <v>100</v>
      </c>
      <c r="I15" s="14">
        <f>G15+H15</f>
        <v>2900</v>
      </c>
      <c r="J15" s="12"/>
      <c r="K15" s="13"/>
      <c r="L15" s="64">
        <v>2900</v>
      </c>
      <c r="M15" s="71">
        <v>2800</v>
      </c>
      <c r="N15" s="74">
        <v>100</v>
      </c>
      <c r="O15" s="14">
        <f>M15+N15</f>
        <v>2900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67</v>
      </c>
      <c r="D16" s="65">
        <v>1328</v>
      </c>
      <c r="E16" s="17"/>
      <c r="F16" s="17"/>
      <c r="G16" s="72">
        <f t="shared" ref="G16:G23" si="0">SUM(D16:F16)</f>
        <v>1328</v>
      </c>
      <c r="H16" s="75"/>
      <c r="I16" s="14">
        <f t="shared" ref="I16:I23" si="1">G16+H16</f>
        <v>1328</v>
      </c>
      <c r="J16" s="65">
        <v>1328</v>
      </c>
      <c r="K16" s="17"/>
      <c r="L16" s="17"/>
      <c r="M16" s="72">
        <f t="shared" ref="M16:M23" si="2">SUM(J16:L16)</f>
        <v>1328</v>
      </c>
      <c r="N16" s="75"/>
      <c r="O16" s="14">
        <f t="shared" ref="O16:O20" si="3">M16+N16</f>
        <v>1328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90</v>
      </c>
      <c r="D17" s="66"/>
      <c r="E17" s="19"/>
      <c r="F17" s="19"/>
      <c r="G17" s="72">
        <f t="shared" si="0"/>
        <v>0</v>
      </c>
      <c r="H17" s="76"/>
      <c r="I17" s="14">
        <f t="shared" si="1"/>
        <v>0</v>
      </c>
      <c r="J17" s="66">
        <v>168</v>
      </c>
      <c r="K17" s="19"/>
      <c r="L17" s="19"/>
      <c r="M17" s="72">
        <f t="shared" si="2"/>
        <v>168</v>
      </c>
      <c r="N17" s="76"/>
      <c r="O17" s="14">
        <f t="shared" si="3"/>
        <v>168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16750</v>
      </c>
      <c r="F18" s="19"/>
      <c r="G18" s="72">
        <f t="shared" si="0"/>
        <v>16750</v>
      </c>
      <c r="H18" s="74"/>
      <c r="I18" s="14">
        <f t="shared" si="1"/>
        <v>16750</v>
      </c>
      <c r="J18" s="20"/>
      <c r="K18" s="67">
        <v>17822</v>
      </c>
      <c r="L18" s="19"/>
      <c r="M18" s="72">
        <f t="shared" si="2"/>
        <v>17822</v>
      </c>
      <c r="N18" s="74"/>
      <c r="O18" s="14">
        <f t="shared" si="3"/>
        <v>17822</v>
      </c>
      <c r="P18" s="18">
        <f t="shared" si="4"/>
        <v>6.4000000000000001E-2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1"/>
        <v>0</v>
      </c>
      <c r="J19" s="22"/>
      <c r="K19" s="19"/>
      <c r="L19" s="68"/>
      <c r="M19" s="72">
        <f t="shared" si="2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90</v>
      </c>
      <c r="G20" s="72">
        <v>90</v>
      </c>
      <c r="H20" s="77"/>
      <c r="I20" s="14">
        <f t="shared" si="1"/>
        <v>90</v>
      </c>
      <c r="J20" s="20"/>
      <c r="K20" s="17"/>
      <c r="L20" s="69">
        <v>150</v>
      </c>
      <c r="M20" s="72">
        <f t="shared" si="2"/>
        <v>150</v>
      </c>
      <c r="N20" s="77"/>
      <c r="O20" s="14">
        <f t="shared" si="3"/>
        <v>150</v>
      </c>
      <c r="P20" s="18">
        <f t="shared" si="4"/>
        <v>0.66666666666666663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150</v>
      </c>
      <c r="G21" s="72">
        <v>60</v>
      </c>
      <c r="H21" s="78">
        <v>90</v>
      </c>
      <c r="I21" s="14">
        <f>G21+H21</f>
        <v>150</v>
      </c>
      <c r="J21" s="20"/>
      <c r="K21" s="17"/>
      <c r="L21" s="69">
        <v>150</v>
      </c>
      <c r="M21" s="72">
        <v>60</v>
      </c>
      <c r="N21" s="78">
        <v>90</v>
      </c>
      <c r="O21" s="14">
        <f>M21+N21</f>
        <v>150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90</v>
      </c>
      <c r="G22" s="72">
        <v>0</v>
      </c>
      <c r="H22" s="78">
        <v>90</v>
      </c>
      <c r="I22" s="14">
        <f t="shared" si="1"/>
        <v>90</v>
      </c>
      <c r="J22" s="20"/>
      <c r="K22" s="17"/>
      <c r="L22" s="69">
        <v>90</v>
      </c>
      <c r="M22" s="72">
        <v>0</v>
      </c>
      <c r="N22" s="78">
        <v>90</v>
      </c>
      <c r="O22" s="14">
        <f t="shared" ref="O22:O23" si="5">M22+N22</f>
        <v>90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0"/>
        <v>0</v>
      </c>
      <c r="H23" s="79"/>
      <c r="I23" s="26">
        <f t="shared" si="1"/>
        <v>0</v>
      </c>
      <c r="J23" s="24"/>
      <c r="K23" s="25"/>
      <c r="L23" s="70"/>
      <c r="M23" s="73">
        <f t="shared" si="2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1328</v>
      </c>
      <c r="E24" s="30">
        <f>SUM(E15:E21)</f>
        <v>16750</v>
      </c>
      <c r="F24" s="30">
        <f>SUM(F15:F21)</f>
        <v>3140</v>
      </c>
      <c r="G24" s="31">
        <f>SUM(D24:F24)</f>
        <v>21218</v>
      </c>
      <c r="H24" s="32">
        <f>SUM(H15:H21)</f>
        <v>190</v>
      </c>
      <c r="I24" s="32">
        <f>SUM(I15:I21)</f>
        <v>21218</v>
      </c>
      <c r="J24" s="29">
        <f>SUM(J15:J21)</f>
        <v>1496</v>
      </c>
      <c r="K24" s="30">
        <f>SUM(K15:K21)</f>
        <v>17822</v>
      </c>
      <c r="L24" s="30">
        <f>SUM(L15:L21)</f>
        <v>3200</v>
      </c>
      <c r="M24" s="31">
        <f>SUM(J24:L24)</f>
        <v>22518</v>
      </c>
      <c r="N24" s="32">
        <f>SUM(N15:N21)</f>
        <v>190</v>
      </c>
      <c r="O24" s="32">
        <f>SUM(O15:O21)</f>
        <v>22518</v>
      </c>
      <c r="P24" s="33">
        <f t="shared" si="4"/>
        <v>6.126873409369403E-2</v>
      </c>
      <c r="Q24" s="5"/>
    </row>
    <row r="25" spans="1:17" ht="15.75" thickBot="1" x14ac:dyDescent="0.3">
      <c r="A25" s="5"/>
      <c r="B25" s="34"/>
      <c r="C25" s="35"/>
      <c r="D25" s="232" t="s">
        <v>75</v>
      </c>
      <c r="E25" s="233"/>
      <c r="F25" s="233"/>
      <c r="G25" s="234"/>
      <c r="H25" s="234"/>
      <c r="I25" s="235"/>
      <c r="J25" s="232" t="s">
        <v>75</v>
      </c>
      <c r="K25" s="233"/>
      <c r="L25" s="233"/>
      <c r="M25" s="234"/>
      <c r="N25" s="234"/>
      <c r="O25" s="235"/>
      <c r="P25" s="202" t="s">
        <v>77</v>
      </c>
      <c r="Q25" s="5"/>
    </row>
    <row r="26" spans="1:17" ht="15.75" thickBot="1" x14ac:dyDescent="0.3">
      <c r="A26" s="5"/>
      <c r="B26" s="228" t="s">
        <v>37</v>
      </c>
      <c r="C26" s="205" t="s">
        <v>38</v>
      </c>
      <c r="D26" s="236" t="s">
        <v>76</v>
      </c>
      <c r="E26" s="237"/>
      <c r="F26" s="237"/>
      <c r="G26" s="238" t="s">
        <v>71</v>
      </c>
      <c r="H26" s="240" t="s">
        <v>74</v>
      </c>
      <c r="I26" s="242" t="s">
        <v>75</v>
      </c>
      <c r="J26" s="236" t="s">
        <v>76</v>
      </c>
      <c r="K26" s="237"/>
      <c r="L26" s="237"/>
      <c r="M26" s="238" t="s">
        <v>71</v>
      </c>
      <c r="N26" s="240" t="s">
        <v>74</v>
      </c>
      <c r="O26" s="242" t="s">
        <v>75</v>
      </c>
      <c r="P26" s="203"/>
      <c r="Q26" s="5"/>
    </row>
    <row r="27" spans="1:17" ht="15.75" thickBot="1" x14ac:dyDescent="0.3">
      <c r="A27" s="5"/>
      <c r="B27" s="229"/>
      <c r="C27" s="206"/>
      <c r="D27" s="36" t="s">
        <v>61</v>
      </c>
      <c r="E27" s="37" t="s">
        <v>62</v>
      </c>
      <c r="F27" s="38" t="s">
        <v>63</v>
      </c>
      <c r="G27" s="239"/>
      <c r="H27" s="241"/>
      <c r="I27" s="243"/>
      <c r="J27" s="36" t="s">
        <v>61</v>
      </c>
      <c r="K27" s="37" t="s">
        <v>62</v>
      </c>
      <c r="L27" s="38" t="s">
        <v>63</v>
      </c>
      <c r="M27" s="239"/>
      <c r="N27" s="241"/>
      <c r="O27" s="243"/>
      <c r="P27" s="204"/>
      <c r="Q27" s="5"/>
    </row>
    <row r="28" spans="1:17" x14ac:dyDescent="0.25">
      <c r="A28" s="5"/>
      <c r="B28" s="39" t="s">
        <v>19</v>
      </c>
      <c r="C28" s="40" t="s">
        <v>10</v>
      </c>
      <c r="D28" s="80"/>
      <c r="E28" s="80"/>
      <c r="F28" s="80">
        <v>500</v>
      </c>
      <c r="G28" s="81">
        <f>SUM(D28:F28)</f>
        <v>500</v>
      </c>
      <c r="H28" s="81"/>
      <c r="I28" s="41">
        <f>G28+H28</f>
        <v>500</v>
      </c>
      <c r="J28" s="89"/>
      <c r="K28" s="80"/>
      <c r="L28" s="80">
        <v>600</v>
      </c>
      <c r="M28" s="81">
        <f>SUM(J28:L28)</f>
        <v>600</v>
      </c>
      <c r="N28" s="81"/>
      <c r="O28" s="41">
        <f>M28+N28</f>
        <v>600</v>
      </c>
      <c r="P28" s="15">
        <f t="shared" si="4"/>
        <v>0.2</v>
      </c>
      <c r="Q28" s="5"/>
    </row>
    <row r="29" spans="1:17" x14ac:dyDescent="0.25">
      <c r="A29" s="5"/>
      <c r="B29" s="16" t="s">
        <v>20</v>
      </c>
      <c r="C29" s="42" t="s">
        <v>12</v>
      </c>
      <c r="D29" s="82"/>
      <c r="E29" s="82"/>
      <c r="F29" s="82">
        <v>400</v>
      </c>
      <c r="G29" s="83">
        <f t="shared" ref="G29:G37" si="6">SUM(D29:F29)</f>
        <v>400</v>
      </c>
      <c r="H29" s="84"/>
      <c r="I29" s="14">
        <f t="shared" ref="I29:I38" si="7">G29+H29</f>
        <v>400</v>
      </c>
      <c r="J29" s="90">
        <v>50</v>
      </c>
      <c r="K29" s="82"/>
      <c r="L29" s="82">
        <v>400</v>
      </c>
      <c r="M29" s="83">
        <v>450</v>
      </c>
      <c r="N29" s="84"/>
      <c r="O29" s="14">
        <f t="shared" ref="O29:O38" si="8">M29+N29</f>
        <v>450</v>
      </c>
      <c r="P29" s="18">
        <f t="shared" si="4"/>
        <v>0.125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1062</v>
      </c>
      <c r="E30" s="85"/>
      <c r="F30" s="85"/>
      <c r="G30" s="83">
        <f t="shared" si="6"/>
        <v>1062</v>
      </c>
      <c r="H30" s="83"/>
      <c r="I30" s="14">
        <f t="shared" si="7"/>
        <v>1062</v>
      </c>
      <c r="J30" s="91">
        <v>1100</v>
      </c>
      <c r="K30" s="85"/>
      <c r="L30" s="85">
        <v>100</v>
      </c>
      <c r="M30" s="83">
        <f t="shared" ref="M30:M37" si="9">SUM(J30:L30)</f>
        <v>1200</v>
      </c>
      <c r="N30" s="83"/>
      <c r="O30" s="14">
        <f t="shared" si="8"/>
        <v>1200</v>
      </c>
      <c r="P30" s="18">
        <f t="shared" si="4"/>
        <v>0.12994350282485875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30</v>
      </c>
      <c r="E31" s="85"/>
      <c r="F31" s="85">
        <v>1280</v>
      </c>
      <c r="G31" s="83">
        <f t="shared" si="6"/>
        <v>1310</v>
      </c>
      <c r="H31" s="83"/>
      <c r="I31" s="14">
        <f t="shared" si="7"/>
        <v>1310</v>
      </c>
      <c r="J31" s="91">
        <v>115</v>
      </c>
      <c r="K31" s="85"/>
      <c r="L31" s="85">
        <v>1400</v>
      </c>
      <c r="M31" s="83">
        <f t="shared" si="9"/>
        <v>1515</v>
      </c>
      <c r="N31" s="83"/>
      <c r="O31" s="14">
        <f t="shared" si="8"/>
        <v>1515</v>
      </c>
      <c r="P31" s="18">
        <f t="shared" si="4"/>
        <v>0.15648854961832062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103</v>
      </c>
      <c r="E32" s="85">
        <v>12550</v>
      </c>
      <c r="F32" s="85"/>
      <c r="G32" s="83">
        <f t="shared" si="6"/>
        <v>12550</v>
      </c>
      <c r="H32" s="83">
        <v>60</v>
      </c>
      <c r="I32" s="14">
        <f t="shared" si="7"/>
        <v>12610</v>
      </c>
      <c r="J32" s="92"/>
      <c r="K32" s="85">
        <v>13022</v>
      </c>
      <c r="L32" s="85">
        <v>120</v>
      </c>
      <c r="M32" s="83">
        <v>13022</v>
      </c>
      <c r="N32" s="83">
        <v>120</v>
      </c>
      <c r="O32" s="14">
        <f t="shared" si="8"/>
        <v>13142</v>
      </c>
      <c r="P32" s="18">
        <f t="shared" si="4"/>
        <v>4.2188739095955594E-2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103</v>
      </c>
      <c r="E33" s="85">
        <v>12300</v>
      </c>
      <c r="F33" s="85"/>
      <c r="G33" s="83">
        <f t="shared" si="6"/>
        <v>12300</v>
      </c>
      <c r="H33" s="83"/>
      <c r="I33" s="14">
        <f t="shared" si="7"/>
        <v>12300</v>
      </c>
      <c r="J33" s="92"/>
      <c r="K33" s="85">
        <v>12652</v>
      </c>
      <c r="L33" s="85">
        <v>60</v>
      </c>
      <c r="M33" s="83">
        <v>12652</v>
      </c>
      <c r="N33" s="83">
        <v>60</v>
      </c>
      <c r="O33" s="14">
        <f t="shared" si="8"/>
        <v>12712</v>
      </c>
      <c r="P33" s="18">
        <f t="shared" si="4"/>
        <v>3.3495934959349591E-2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103</v>
      </c>
      <c r="E34" s="85">
        <v>250</v>
      </c>
      <c r="F34" s="85"/>
      <c r="G34" s="83">
        <f t="shared" si="6"/>
        <v>250</v>
      </c>
      <c r="H34" s="83"/>
      <c r="I34" s="14">
        <f t="shared" si="7"/>
        <v>250</v>
      </c>
      <c r="J34" s="92" t="s">
        <v>103</v>
      </c>
      <c r="K34" s="85">
        <v>370</v>
      </c>
      <c r="L34" s="85">
        <v>60</v>
      </c>
      <c r="M34" s="83">
        <v>370</v>
      </c>
      <c r="N34" s="83">
        <v>60</v>
      </c>
      <c r="O34" s="14">
        <f t="shared" si="8"/>
        <v>430</v>
      </c>
      <c r="P34" s="18">
        <f t="shared" si="4"/>
        <v>0.72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103</v>
      </c>
      <c r="E35" s="85">
        <v>4200</v>
      </c>
      <c r="F35" s="85"/>
      <c r="G35" s="83">
        <f t="shared" si="6"/>
        <v>4200</v>
      </c>
      <c r="H35" s="83"/>
      <c r="I35" s="14">
        <f t="shared" si="7"/>
        <v>4200</v>
      </c>
      <c r="J35" s="92"/>
      <c r="K35" s="85">
        <v>4800</v>
      </c>
      <c r="L35" s="85"/>
      <c r="M35" s="83">
        <f t="shared" si="9"/>
        <v>4800</v>
      </c>
      <c r="N35" s="83"/>
      <c r="O35" s="14">
        <f t="shared" si="8"/>
        <v>4800</v>
      </c>
      <c r="P35" s="18">
        <f t="shared" si="4"/>
        <v>0.14285714285714285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103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9"/>
        <v>0</v>
      </c>
      <c r="N36" s="83"/>
      <c r="O36" s="14">
        <f t="shared" si="8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236</v>
      </c>
      <c r="E37" s="85"/>
      <c r="F37" s="85"/>
      <c r="G37" s="83">
        <f t="shared" si="6"/>
        <v>236</v>
      </c>
      <c r="H37" s="83"/>
      <c r="I37" s="14">
        <f t="shared" si="7"/>
        <v>236</v>
      </c>
      <c r="J37" s="91">
        <v>231</v>
      </c>
      <c r="K37" s="85"/>
      <c r="L37" s="85"/>
      <c r="M37" s="83">
        <f t="shared" si="9"/>
        <v>231</v>
      </c>
      <c r="N37" s="83"/>
      <c r="O37" s="14">
        <f t="shared" si="8"/>
        <v>231</v>
      </c>
      <c r="P37" s="18">
        <f t="shared" si="4"/>
        <v>-2.1186440677966101E-2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/>
      <c r="E38" s="87"/>
      <c r="F38" s="87">
        <v>770</v>
      </c>
      <c r="G38" s="83">
        <v>770</v>
      </c>
      <c r="H38" s="88"/>
      <c r="I38" s="26">
        <f t="shared" si="7"/>
        <v>770</v>
      </c>
      <c r="J38" s="93"/>
      <c r="K38" s="87"/>
      <c r="L38" s="87">
        <v>580</v>
      </c>
      <c r="M38" s="88">
        <v>580</v>
      </c>
      <c r="N38" s="88"/>
      <c r="O38" s="26">
        <f t="shared" si="8"/>
        <v>580</v>
      </c>
      <c r="P38" s="18">
        <f t="shared" si="4"/>
        <v>-0.24675324675324675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1328</v>
      </c>
      <c r="E39" s="47">
        <f>SUM(E35:E38)+SUM(E28:E32)</f>
        <v>16750</v>
      </c>
      <c r="F39" s="47">
        <f>SUM(F35:F38)+SUM(F28:F32)</f>
        <v>2950</v>
      </c>
      <c r="G39" s="178">
        <f>SUM(D39:F39)</f>
        <v>21028</v>
      </c>
      <c r="H39" s="48">
        <f>SUM(H28:H32)+SUM(H35:H38)</f>
        <v>60</v>
      </c>
      <c r="I39" s="49">
        <f>SUM(I35:I38)+SUM(I28:I32)</f>
        <v>21088</v>
      </c>
      <c r="J39" s="47">
        <f>SUM(J35:J38)+SUM(J28:J32)</f>
        <v>1496</v>
      </c>
      <c r="K39" s="47">
        <f>SUM(K35:K38)+SUM(K28:K32)</f>
        <v>17822</v>
      </c>
      <c r="L39" s="47">
        <f>SUM(L35:L38)+SUM(L28:L32)</f>
        <v>3200</v>
      </c>
      <c r="M39" s="178">
        <f>SUM(J39:L39)</f>
        <v>22518</v>
      </c>
      <c r="N39" s="48">
        <f>SUM(N28:N32)+SUM(N35:N38)</f>
        <v>120</v>
      </c>
      <c r="O39" s="49">
        <f>SUM(O35:O38)+SUM(O28:O32)</f>
        <v>22518</v>
      </c>
      <c r="P39" s="50">
        <f t="shared" si="4"/>
        <v>6.781107738998482E-2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190</v>
      </c>
      <c r="G40" s="139">
        <f t="shared" si="10"/>
        <v>190</v>
      </c>
      <c r="H40" s="139">
        <f t="shared" si="10"/>
        <v>130</v>
      </c>
      <c r="I40" s="140">
        <f t="shared" si="10"/>
        <v>130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70</v>
      </c>
      <c r="O40" s="140">
        <f t="shared" si="10"/>
        <v>0</v>
      </c>
      <c r="P40" s="129">
        <f t="shared" si="4"/>
        <v>-1</v>
      </c>
      <c r="Q40" s="5"/>
    </row>
    <row r="41" spans="1:17" ht="15.75" thickBot="1" x14ac:dyDescent="0.3">
      <c r="A41" s="5"/>
      <c r="B41" s="130" t="s">
        <v>50</v>
      </c>
      <c r="C41" s="131" t="s">
        <v>72</v>
      </c>
      <c r="D41" s="132"/>
      <c r="E41" s="133"/>
      <c r="F41" s="133"/>
      <c r="G41" s="134"/>
      <c r="H41" s="135"/>
      <c r="I41" s="136">
        <f>I40-D16</f>
        <v>-1198</v>
      </c>
      <c r="J41" s="132"/>
      <c r="K41" s="133"/>
      <c r="L41" s="133"/>
      <c r="M41" s="134"/>
      <c r="N41" s="137"/>
      <c r="O41" s="136">
        <f>O40-J16</f>
        <v>-1328</v>
      </c>
      <c r="P41" s="138" t="e">
        <f>(#REF!-O41)/O41</f>
        <v>#REF!</v>
      </c>
      <c r="Q41" s="5"/>
    </row>
    <row r="42" spans="1:17" s="100" customFormat="1" ht="8.25" customHeight="1" thickBot="1" x14ac:dyDescent="0.55000000000000004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8" t="s">
        <v>95</v>
      </c>
      <c r="D43" s="125" t="s">
        <v>41</v>
      </c>
      <c r="E43" s="52" t="s">
        <v>96</v>
      </c>
      <c r="F43" s="53" t="s">
        <v>36</v>
      </c>
      <c r="G43" s="56"/>
      <c r="H43" s="56"/>
      <c r="I43" s="57"/>
      <c r="J43" s="188" t="s">
        <v>97</v>
      </c>
      <c r="K43" s="190"/>
      <c r="L43" s="191"/>
      <c r="M43" s="114" t="s">
        <v>41</v>
      </c>
      <c r="N43" s="115" t="s">
        <v>96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89"/>
      <c r="D44" s="106">
        <v>92</v>
      </c>
      <c r="E44" s="123">
        <v>92</v>
      </c>
      <c r="F44" s="124">
        <v>0</v>
      </c>
      <c r="G44" s="56"/>
      <c r="H44" s="56"/>
      <c r="I44" s="57"/>
      <c r="J44" s="189"/>
      <c r="K44" s="192"/>
      <c r="L44" s="193"/>
      <c r="M44" s="104">
        <v>90</v>
      </c>
      <c r="N44" s="104">
        <v>90</v>
      </c>
      <c r="O44" s="110">
        <v>0</v>
      </c>
      <c r="P44" s="58"/>
      <c r="Q44" s="97"/>
    </row>
    <row r="45" spans="1:17" s="101" customFormat="1" ht="8.25" customHeight="1" thickBot="1" x14ac:dyDescent="0.55000000000000004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8" t="s">
        <v>99</v>
      </c>
      <c r="D46" s="107" t="s">
        <v>102</v>
      </c>
      <c r="E46" s="108" t="s">
        <v>98</v>
      </c>
      <c r="F46" s="56"/>
      <c r="G46" s="56"/>
      <c r="H46" s="56"/>
      <c r="I46" s="57"/>
      <c r="J46" s="188" t="s">
        <v>100</v>
      </c>
      <c r="K46" s="190"/>
      <c r="L46" s="190"/>
      <c r="M46" s="109" t="s">
        <v>102</v>
      </c>
      <c r="N46" s="195" t="s">
        <v>98</v>
      </c>
      <c r="O46" s="196"/>
      <c r="P46" s="58"/>
      <c r="Q46" s="97"/>
    </row>
    <row r="47" spans="1:17" ht="15.75" thickBot="1" x14ac:dyDescent="0.3">
      <c r="A47" s="5"/>
      <c r="B47" s="54"/>
      <c r="C47" s="194"/>
      <c r="D47" s="106">
        <v>34.81</v>
      </c>
      <c r="E47" s="111">
        <v>34.64</v>
      </c>
      <c r="F47" s="56"/>
      <c r="G47" s="56"/>
      <c r="H47" s="56"/>
      <c r="I47" s="57"/>
      <c r="J47" s="189"/>
      <c r="K47" s="192"/>
      <c r="L47" s="192"/>
      <c r="M47" s="105">
        <v>0</v>
      </c>
      <c r="N47" s="197">
        <v>0</v>
      </c>
      <c r="O47" s="198"/>
      <c r="P47" s="58"/>
      <c r="Q47" s="5"/>
    </row>
    <row r="48" spans="1:17" s="3" customFormat="1" ht="14.45" x14ac:dyDescent="0.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94</v>
      </c>
      <c r="D49" s="113" t="s">
        <v>81</v>
      </c>
      <c r="E49" s="113" t="s">
        <v>82</v>
      </c>
      <c r="F49" s="113" t="s">
        <v>83</v>
      </c>
      <c r="G49" s="113" t="s">
        <v>84</v>
      </c>
      <c r="H49" s="56"/>
      <c r="I49" s="119" t="s">
        <v>93</v>
      </c>
      <c r="J49" s="120"/>
      <c r="K49" s="120"/>
      <c r="L49" s="220"/>
      <c r="M49" s="220"/>
      <c r="N49" s="220"/>
      <c r="O49" s="220"/>
      <c r="P49" s="221"/>
      <c r="Q49" s="5"/>
    </row>
    <row r="50" spans="1:17" s="3" customFormat="1" x14ac:dyDescent="0.25">
      <c r="A50" s="5"/>
      <c r="B50" s="54"/>
      <c r="C50" s="59" t="s">
        <v>78</v>
      </c>
      <c r="D50" s="94"/>
      <c r="E50" s="94"/>
      <c r="F50" s="94"/>
      <c r="G50" s="60">
        <f>D50+E50-F50</f>
        <v>0</v>
      </c>
      <c r="H50" s="56"/>
      <c r="I50" s="222" t="s">
        <v>111</v>
      </c>
      <c r="J50" s="223"/>
      <c r="K50" s="223"/>
      <c r="L50" s="223"/>
      <c r="M50" s="223"/>
      <c r="N50" s="223"/>
      <c r="O50" s="223"/>
      <c r="P50" s="224"/>
      <c r="Q50" s="5"/>
    </row>
    <row r="51" spans="1:17" s="3" customFormat="1" x14ac:dyDescent="0.25">
      <c r="A51" s="5"/>
      <c r="B51" s="54"/>
      <c r="C51" s="59" t="s">
        <v>79</v>
      </c>
      <c r="D51" s="94">
        <v>547</v>
      </c>
      <c r="E51" s="94">
        <v>170</v>
      </c>
      <c r="F51" s="94">
        <v>100</v>
      </c>
      <c r="G51" s="60">
        <f t="shared" ref="G51:G54" si="11">D51+E51-F51</f>
        <v>617</v>
      </c>
      <c r="H51" s="56"/>
      <c r="I51" s="222" t="s">
        <v>112</v>
      </c>
      <c r="J51" s="223"/>
      <c r="K51" s="223"/>
      <c r="L51" s="223"/>
      <c r="M51" s="223"/>
      <c r="N51" s="223"/>
      <c r="O51" s="223"/>
      <c r="P51" s="224"/>
      <c r="Q51" s="5"/>
    </row>
    <row r="52" spans="1:17" s="3" customFormat="1" x14ac:dyDescent="0.25">
      <c r="A52" s="5"/>
      <c r="B52" s="54"/>
      <c r="C52" s="59" t="s">
        <v>80</v>
      </c>
      <c r="D52" s="94">
        <v>74</v>
      </c>
      <c r="E52" s="94">
        <v>231</v>
      </c>
      <c r="F52" s="94"/>
      <c r="G52" s="60">
        <f t="shared" si="11"/>
        <v>305</v>
      </c>
      <c r="H52" s="56"/>
      <c r="I52" s="222" t="s">
        <v>119</v>
      </c>
      <c r="J52" s="223"/>
      <c r="K52" s="223"/>
      <c r="L52" s="223"/>
      <c r="M52" s="223"/>
      <c r="N52" s="223"/>
      <c r="O52" s="223"/>
      <c r="P52" s="224"/>
      <c r="Q52" s="5"/>
    </row>
    <row r="53" spans="1:17" s="3" customFormat="1" x14ac:dyDescent="0.25">
      <c r="A53" s="5"/>
      <c r="B53" s="54"/>
      <c r="C53" s="59" t="s">
        <v>106</v>
      </c>
      <c r="D53" s="94">
        <v>224</v>
      </c>
      <c r="E53" s="94">
        <v>20</v>
      </c>
      <c r="F53" s="94">
        <v>50</v>
      </c>
      <c r="G53" s="60">
        <f t="shared" si="11"/>
        <v>194</v>
      </c>
      <c r="H53" s="56"/>
      <c r="I53" s="150" t="s">
        <v>113</v>
      </c>
      <c r="J53" s="151"/>
      <c r="K53" s="151"/>
      <c r="L53" s="151"/>
      <c r="M53" s="151"/>
      <c r="N53" s="151"/>
      <c r="O53" s="151"/>
      <c r="P53" s="152"/>
      <c r="Q53" s="5"/>
    </row>
    <row r="54" spans="1:17" s="3" customFormat="1" ht="14.45" x14ac:dyDescent="0.5">
      <c r="A54" s="5"/>
      <c r="B54" s="54"/>
      <c r="C54" s="162" t="s">
        <v>107</v>
      </c>
      <c r="D54" s="94">
        <v>65</v>
      </c>
      <c r="E54" s="94">
        <v>250</v>
      </c>
      <c r="F54" s="94">
        <v>250</v>
      </c>
      <c r="G54" s="60">
        <f t="shared" si="11"/>
        <v>65</v>
      </c>
      <c r="H54" s="56"/>
      <c r="I54" s="225" t="s">
        <v>110</v>
      </c>
      <c r="J54" s="226"/>
      <c r="K54" s="226"/>
      <c r="L54" s="226"/>
      <c r="M54" s="226"/>
      <c r="N54" s="226"/>
      <c r="O54" s="226"/>
      <c r="P54" s="227"/>
      <c r="Q54" s="5"/>
    </row>
    <row r="55" spans="1:17" s="3" customFormat="1" ht="10.5" customHeight="1" x14ac:dyDescent="0.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85</v>
      </c>
      <c r="D56" s="113" t="s">
        <v>86</v>
      </c>
      <c r="E56" s="113" t="s">
        <v>87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ht="14.45" x14ac:dyDescent="0.5">
      <c r="A57" s="5"/>
      <c r="B57" s="54"/>
      <c r="C57" s="59"/>
      <c r="D57" s="95">
        <v>34.799999999999997</v>
      </c>
      <c r="E57" s="95">
        <v>34.64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ht="14.45" x14ac:dyDescent="0.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1"/>
      <c r="Q59" s="5"/>
    </row>
    <row r="60" spans="1:17" s="3" customFormat="1" x14ac:dyDescent="0.25">
      <c r="A60" s="5"/>
      <c r="B60" s="142" t="s">
        <v>104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1" t="s">
        <v>114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82"/>
      <c r="Q61" s="5"/>
    </row>
    <row r="62" spans="1:17" s="3" customFormat="1" x14ac:dyDescent="0.25">
      <c r="A62" s="5"/>
      <c r="B62" s="181" t="s">
        <v>105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82"/>
      <c r="Q62" s="5"/>
    </row>
    <row r="63" spans="1:17" s="3" customFormat="1" ht="14.45" x14ac:dyDescent="0.5">
      <c r="A63" s="5"/>
      <c r="B63" s="181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82"/>
      <c r="Q63" s="5"/>
    </row>
    <row r="64" spans="1:17" s="3" customFormat="1" ht="14.45" x14ac:dyDescent="0.5">
      <c r="A64" s="5"/>
      <c r="B64" s="181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2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ht="14.45" x14ac:dyDescent="0.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ht="14.45" x14ac:dyDescent="0.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108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ht="14.45" x14ac:dyDescent="0.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116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117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120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118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121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122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ht="14.45" x14ac:dyDescent="0.5">
      <c r="A81" s="5"/>
      <c r="B81" s="145"/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ht="14.45" x14ac:dyDescent="0.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ht="14.45" x14ac:dyDescent="0.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ht="14.45" x14ac:dyDescent="0.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ht="14.45" x14ac:dyDescent="0.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ht="14.45" x14ac:dyDescent="0.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ht="14.45" x14ac:dyDescent="0.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ht="14.45" x14ac:dyDescent="0.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ht="14.45" x14ac:dyDescent="0.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ht="14.45" x14ac:dyDescent="0.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ht="14.45" x14ac:dyDescent="0.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ht="14.45" x14ac:dyDescent="0.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ht="14.45" x14ac:dyDescent="0.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ht="14.45" x14ac:dyDescent="0.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5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92</v>
      </c>
      <c r="C108" s="141">
        <v>43292</v>
      </c>
      <c r="D108" s="61" t="s">
        <v>88</v>
      </c>
      <c r="E108" s="179" t="s">
        <v>123</v>
      </c>
      <c r="F108" s="179"/>
      <c r="G108" s="179"/>
      <c r="H108" s="61"/>
      <c r="I108" s="61" t="s">
        <v>89</v>
      </c>
      <c r="J108" s="180" t="s">
        <v>124</v>
      </c>
      <c r="K108" s="180"/>
      <c r="L108" s="180"/>
      <c r="M108" s="180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91</v>
      </c>
      <c r="E110" s="63"/>
      <c r="F110" s="63"/>
      <c r="G110" s="63"/>
      <c r="H110" s="61"/>
      <c r="I110" s="61" t="s">
        <v>91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5"/>
    <row r="145" ht="14.45" hidden="1" x14ac:dyDescent="0.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2018-07-12T12:21:48Z</cp:lastPrinted>
  <dcterms:created xsi:type="dcterms:W3CDTF">2017-02-23T12:10:09Z</dcterms:created>
  <dcterms:modified xsi:type="dcterms:W3CDTF">2018-07-13T07:24:37Z</dcterms:modified>
</cp:coreProperties>
</file>