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návrh změny rozpočtu " sheetId="3" r:id="rId1"/>
  </sheets>
  <definedNames>
    <definedName name="_xlnm.Print_Area" localSheetId="0">'návrh změny rozpočtu '!$A$1:$Q$113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G20" i="3"/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O39" i="3"/>
  <c r="P24" i="3"/>
  <c r="M40" i="3"/>
  <c r="G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<sst xmlns="http://schemas.openxmlformats.org/spreadsheetml/2006/main" count="161" uniqueCount="124">
  <si>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</si>
  <si>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</si>
  <si>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</si>
  <si>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</si>
  <si>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</si>
  <si>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</si>
  <si>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</si>
  <si>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</si>
  <si>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</si>
  <si>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</si>
  <si>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</si>
  <si>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</si>
  <si>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</si>
  <si>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</si>
  <si>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</si>
  <si>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</si>
  <si>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</si>
  <si>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</si>
  <si>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</si>
  <si>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</si>
  <si>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</si>
  <si>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</si>
  <si>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</si>
  <si>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</si>
  <si>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</si>
  <si>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</si>
  <si>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</si>
  <si>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</si>
  <si>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</si>
  <si>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</si>
  <si>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</si>
  <si>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</si>
  <si>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</si>
  <si>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</si>
  <si>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</si>
  <si>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</si>
  <si>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</si>
  <si>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</si>
  <si>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</si>
  <si>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</si>
  <si>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</si>
  <si>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</si>
  <si>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</si>
  <si>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</si>
  <si>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</si>
  <si>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</si>
  <si>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</si>
  <si>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</si>
  <si>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</si>
  <si>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</si>
  <si>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</si>
  <si>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</si>
  <si>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</si>
  <si>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</si>
  <si>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</si>
  <si>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</si>
  <si>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</si>
  <si>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</si>
  <si>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</si>
  <si>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</si>
  <si>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</si>
  <si>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</si>
  <si>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</si>
  <si>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</si>
  <si>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</si>
  <si>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</si>
  <si>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</si>
  <si>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</si>
  <si>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</si>
  <si>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</si>
  <si>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</si>
  <si>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</si>
  <si>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</si>
  <si>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</si>
  <si>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</si>
  <si>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</si>
  <si>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</si>
  <si>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</si>
  <si>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</si>
  <si>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</si>
  <si>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</si>
  <si>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</si>
  <si>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</si>
  <si>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</si>
  <si>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</si>
  <si>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</si>
  <si>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</si>
  <si>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</si>
  <si>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</si>
  <si>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</si>
  <si>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</si>
  <si>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</si>
  <si>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</si>
  <si>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</si>
  <si>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</si>
  <si>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</si>
  <si>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</si>
  <si>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</si>
  <si>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</si>
  <si>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</si>
  <si>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</si>
  <si>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</si>
  <si>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</si>
  <si>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Návrh změny rozpočtu na 1. pololetí 2019</t>
  </si>
  <si>
    <t>Schválený rozpočet na rok 2019</t>
  </si>
  <si>
    <t>Návrh změny rozpočtu na rok 2019</t>
  </si>
  <si>
    <t>V tabulce, ve sloupci Schválený rozpočet jsou údaje rozpočtu roku 2019</t>
  </si>
  <si>
    <t>Organizace obdržela  v roce 2019  následující dotace:</t>
  </si>
  <si>
    <t>Základní škola Chomutov, Hornická 4387</t>
  </si>
  <si>
    <t>Chomutov, Hornická 4387</t>
  </si>
  <si>
    <t>Výnosy - zřizovatel: částka je navýšená o 85 tis., jedná se o upravenou výši odvodu z odpisu nemovitostí (nově zbudované víceúčelové hřiště).</t>
  </si>
  <si>
    <t>Účelový příspěvek zřizovatele ve výši 418 tis. se skládá z částky Projekt Prevence 52 tis. , posílení platové úrovně 366 tis.</t>
  </si>
  <si>
    <t>Dorovnání dotace KÚ na platy ovody a ONIV na částku 30 616 tis. a zapojení dotace EU Šablony v částce 2 090 tis.</t>
  </si>
  <si>
    <t>Ve sloupci Návrh změny rozpočtu 2019 jsou vykázány úpravy v souvislosti ze zaslanými finančními prostředky</t>
  </si>
  <si>
    <t xml:space="preserve">Na straně výnosů i nákladů dochází ke změně v celkové výši  9 282 tis.,- Kč.   </t>
  </si>
  <si>
    <t>503 tis………………………..rozpočtová opatření týkající se navýšení schváleného rozpočtu (upravená výše odvodu nemovitostí, Projekt Prevence, posílení platové úrovně)</t>
  </si>
  <si>
    <t>6 434 tis……………………..dorovnání dotace KÚ na platy a odvody</t>
  </si>
  <si>
    <t>2 090 tis……………………..dotace EU Šablony</t>
  </si>
  <si>
    <t>255 tis………………………….zapojení rezervního fondu na doplatek fm Actherm Chomutov za vyúčtování tepla 2018</t>
  </si>
  <si>
    <t>9 282                               CELKEM</t>
  </si>
  <si>
    <t>Rezervní fond - zapojení částky 255 tis. Kč - doplatek fm Actherm za vyúčtování tepla 2018</t>
  </si>
  <si>
    <t>Fond investic - úprava přídělu a odvodu na základě změny odpisového plánu.</t>
  </si>
  <si>
    <t>Havlíková Michaela</t>
  </si>
  <si>
    <t>PaedDr. Mach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</si>
</sst>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1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8"/>
  <sheetViews>
    <sheetView showGridLines="0" tabSelected="1" topLeftCell="A58" zoomScale="70" zoomScaleNormal="70" zoomScaleSheetLayoutView="80" workbookViewId="0">
      <selection activeCell="J37" sqref="J3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ht="14.4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103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224" t="s">
        <v>108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5"/>
      <c r="R4" s="4"/>
      <c r="S4" s="4"/>
    </row>
    <row r="5" spans="1:19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46789723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3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25" t="s">
        <v>109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5"/>
      <c r="R8" s="4"/>
      <c r="S8" s="4"/>
    </row>
    <row r="9" spans="1:19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79" t="s">
        <v>37</v>
      </c>
      <c r="C10" s="243" t="s">
        <v>38</v>
      </c>
      <c r="D10" s="182" t="s">
        <v>104</v>
      </c>
      <c r="E10" s="183"/>
      <c r="F10" s="183"/>
      <c r="G10" s="183"/>
      <c r="H10" s="183"/>
      <c r="I10" s="184"/>
      <c r="J10" s="182" t="s">
        <v>105</v>
      </c>
      <c r="K10" s="183"/>
      <c r="L10" s="183"/>
      <c r="M10" s="183"/>
      <c r="N10" s="183"/>
      <c r="O10" s="184"/>
      <c r="P10" s="237" t="s">
        <v>72</v>
      </c>
      <c r="Q10" s="5"/>
    </row>
    <row r="11" spans="1:19" ht="30.75" thickBot="1" x14ac:dyDescent="0.3">
      <c r="A11" s="5"/>
      <c r="B11" s="180"/>
      <c r="C11" s="244"/>
      <c r="D11" s="185" t="s">
        <v>39</v>
      </c>
      <c r="E11" s="186"/>
      <c r="F11" s="186"/>
      <c r="G11" s="187"/>
      <c r="H11" s="9" t="s">
        <v>40</v>
      </c>
      <c r="I11" s="9" t="s">
        <v>63</v>
      </c>
      <c r="J11" s="185" t="s">
        <v>39</v>
      </c>
      <c r="K11" s="186"/>
      <c r="L11" s="186"/>
      <c r="M11" s="187"/>
      <c r="N11" s="9" t="s">
        <v>40</v>
      </c>
      <c r="O11" s="9" t="s">
        <v>63</v>
      </c>
      <c r="P11" s="238"/>
      <c r="Q11" s="5"/>
    </row>
    <row r="12" spans="1:19" ht="15.75" thickBot="1" x14ac:dyDescent="0.3">
      <c r="A12" s="5"/>
      <c r="B12" s="180"/>
      <c r="C12" s="245"/>
      <c r="D12" s="188" t="s">
        <v>64</v>
      </c>
      <c r="E12" s="189"/>
      <c r="F12" s="189"/>
      <c r="G12" s="189"/>
      <c r="H12" s="189"/>
      <c r="I12" s="190"/>
      <c r="J12" s="188" t="s">
        <v>64</v>
      </c>
      <c r="K12" s="189"/>
      <c r="L12" s="189"/>
      <c r="M12" s="189"/>
      <c r="N12" s="189"/>
      <c r="O12" s="190"/>
      <c r="P12" s="238"/>
      <c r="Q12" s="5"/>
    </row>
    <row r="13" spans="1:19" ht="15.75" thickBot="1" x14ac:dyDescent="0.3">
      <c r="A13" s="5"/>
      <c r="B13" s="181"/>
      <c r="C13" s="246"/>
      <c r="D13" s="191" t="s">
        <v>59</v>
      </c>
      <c r="E13" s="192"/>
      <c r="F13" s="192"/>
      <c r="G13" s="193" t="s">
        <v>65</v>
      </c>
      <c r="H13" s="195" t="s">
        <v>68</v>
      </c>
      <c r="I13" s="201" t="s">
        <v>64</v>
      </c>
      <c r="J13" s="191" t="s">
        <v>59</v>
      </c>
      <c r="K13" s="192"/>
      <c r="L13" s="192"/>
      <c r="M13" s="193" t="s">
        <v>65</v>
      </c>
      <c r="N13" s="195" t="s">
        <v>68</v>
      </c>
      <c r="O13" s="201" t="s">
        <v>64</v>
      </c>
      <c r="P13" s="238"/>
      <c r="Q13" s="5"/>
    </row>
    <row r="14" spans="1:19" ht="15.75" thickBot="1" x14ac:dyDescent="0.3">
      <c r="A14" s="5"/>
      <c r="B14" s="10"/>
      <c r="C14" s="11"/>
      <c r="D14" s="175" t="s">
        <v>60</v>
      </c>
      <c r="E14" s="176" t="s">
        <v>102</v>
      </c>
      <c r="F14" s="176" t="s">
        <v>61</v>
      </c>
      <c r="G14" s="194"/>
      <c r="H14" s="196"/>
      <c r="I14" s="202"/>
      <c r="J14" s="175" t="s">
        <v>60</v>
      </c>
      <c r="K14" s="176" t="s">
        <v>102</v>
      </c>
      <c r="L14" s="176" t="s">
        <v>61</v>
      </c>
      <c r="M14" s="194"/>
      <c r="N14" s="196"/>
      <c r="O14" s="202"/>
      <c r="P14" s="239"/>
      <c r="Q14" s="5"/>
    </row>
    <row r="15" spans="1:19" x14ac:dyDescent="0.25">
      <c r="A15" s="5"/>
      <c r="B15" s="39" t="s">
        <v>0</v>
      </c>
      <c r="C15" s="155" t="s">
        <v>52</v>
      </c>
      <c r="D15" s="12"/>
      <c r="E15" s="13"/>
      <c r="F15" s="64">
        <v>1620</v>
      </c>
      <c r="G15" s="71">
        <f>SUM(D15:F15)</f>
        <v>1620</v>
      </c>
      <c r="H15" s="74">
        <v>0</v>
      </c>
      <c r="I15" s="14">
        <f>G15+H15</f>
        <v>1620</v>
      </c>
      <c r="J15" s="12"/>
      <c r="K15" s="13"/>
      <c r="L15" s="64">
        <v>1620</v>
      </c>
      <c r="M15" s="71">
        <f t="shared" ref="M15:M23" si="0">SUM(J15:L15)</f>
        <v>1620</v>
      </c>
      <c r="N15" s="74">
        <v>0</v>
      </c>
      <c r="O15" s="14">
        <f>M15+N15</f>
        <v>1620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6" t="s">
        <v>62</v>
      </c>
      <c r="D16" s="65">
        <v>5283</v>
      </c>
      <c r="E16" s="17"/>
      <c r="F16" s="17"/>
      <c r="G16" s="72">
        <f t="shared" ref="G16:G23" si="1">SUM(D16:F16)</f>
        <v>5283</v>
      </c>
      <c r="H16" s="75"/>
      <c r="I16" s="14">
        <f t="shared" ref="I16:I23" si="2">G16+H16</f>
        <v>5283</v>
      </c>
      <c r="J16" s="65">
        <v>5368</v>
      </c>
      <c r="K16" s="17"/>
      <c r="L16" s="17"/>
      <c r="M16" s="72">
        <f t="shared" si="0"/>
        <v>5368</v>
      </c>
      <c r="N16" s="75"/>
      <c r="O16" s="14">
        <f t="shared" ref="O16:O20" si="3">M16+N16</f>
        <v>5368</v>
      </c>
      <c r="P16" s="18">
        <f t="shared" ref="P16:P40" si="4">(O16-I16)/I16</f>
        <v>1.608934317622563E-2</v>
      </c>
      <c r="Q16" s="5"/>
    </row>
    <row r="17" spans="1:17" x14ac:dyDescent="0.25">
      <c r="A17" s="5"/>
      <c r="B17" s="16" t="s">
        <v>3</v>
      </c>
      <c r="C17" s="157" t="s">
        <v>85</v>
      </c>
      <c r="D17" s="66"/>
      <c r="E17" s="19"/>
      <c r="F17" s="19"/>
      <c r="G17" s="72">
        <f t="shared" si="1"/>
        <v>0</v>
      </c>
      <c r="H17" s="76"/>
      <c r="I17" s="14">
        <f t="shared" si="2"/>
        <v>0</v>
      </c>
      <c r="J17" s="66">
        <v>418</v>
      </c>
      <c r="K17" s="19"/>
      <c r="L17" s="19"/>
      <c r="M17" s="72">
        <f t="shared" si="0"/>
        <v>418</v>
      </c>
      <c r="N17" s="76"/>
      <c r="O17" s="14">
        <f t="shared" si="3"/>
        <v>418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8" t="s">
        <v>53</v>
      </c>
      <c r="D18" s="20"/>
      <c r="E18" s="67">
        <v>24182</v>
      </c>
      <c r="F18" s="19"/>
      <c r="G18" s="72">
        <f t="shared" si="1"/>
        <v>24182</v>
      </c>
      <c r="H18" s="74"/>
      <c r="I18" s="14">
        <f t="shared" si="2"/>
        <v>24182</v>
      </c>
      <c r="J18" s="20"/>
      <c r="K18" s="67">
        <v>32706</v>
      </c>
      <c r="L18" s="19"/>
      <c r="M18" s="72">
        <f t="shared" si="0"/>
        <v>32706</v>
      </c>
      <c r="N18" s="74"/>
      <c r="O18" s="14">
        <f t="shared" si="3"/>
        <v>32706</v>
      </c>
      <c r="P18" s="18">
        <f t="shared" si="4"/>
        <v>0.35249359027375732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47</v>
      </c>
      <c r="D20" s="20"/>
      <c r="E20" s="17"/>
      <c r="F20" s="69">
        <v>100</v>
      </c>
      <c r="G20" s="72">
        <f>SUM(F20)</f>
        <v>100</v>
      </c>
      <c r="H20" s="77"/>
      <c r="I20" s="14">
        <f t="shared" si="2"/>
        <v>100</v>
      </c>
      <c r="J20" s="20"/>
      <c r="K20" s="17"/>
      <c r="L20" s="69">
        <v>355</v>
      </c>
      <c r="M20" s="72">
        <f t="shared" si="0"/>
        <v>355</v>
      </c>
      <c r="N20" s="77"/>
      <c r="O20" s="14">
        <f t="shared" si="3"/>
        <v>355</v>
      </c>
      <c r="P20" s="18">
        <f t="shared" si="4"/>
        <v>2.5499999999999998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15</v>
      </c>
      <c r="G21" s="72">
        <f t="shared" si="1"/>
        <v>15</v>
      </c>
      <c r="H21" s="78">
        <v>220</v>
      </c>
      <c r="I21" s="14">
        <f>G21+H21</f>
        <v>235</v>
      </c>
      <c r="J21" s="20"/>
      <c r="K21" s="17"/>
      <c r="L21" s="69">
        <v>15</v>
      </c>
      <c r="M21" s="72">
        <f t="shared" si="0"/>
        <v>15</v>
      </c>
      <c r="N21" s="78">
        <v>220</v>
      </c>
      <c r="O21" s="14">
        <f>M21+N21</f>
        <v>235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>
        <v>210</v>
      </c>
      <c r="I22" s="14">
        <f t="shared" si="2"/>
        <v>210</v>
      </c>
      <c r="J22" s="20"/>
      <c r="K22" s="17"/>
      <c r="L22" s="69"/>
      <c r="M22" s="72">
        <f t="shared" si="0"/>
        <v>0</v>
      </c>
      <c r="N22" s="78">
        <v>210</v>
      </c>
      <c r="O22" s="14">
        <f t="shared" ref="O22:O23" si="5">M22+N22</f>
        <v>210</v>
      </c>
      <c r="P22" s="18">
        <f t="shared" si="4"/>
        <v>0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5283</v>
      </c>
      <c r="E24" s="30">
        <f>SUM(E15:E21)</f>
        <v>24182</v>
      </c>
      <c r="F24" s="30">
        <f>SUM(F15:F21)</f>
        <v>1735</v>
      </c>
      <c r="G24" s="31">
        <f>SUM(D24:F24)</f>
        <v>31200</v>
      </c>
      <c r="H24" s="32">
        <f>SUM(H15:H21)</f>
        <v>220</v>
      </c>
      <c r="I24" s="32">
        <f>SUM(I15:I21)</f>
        <v>31420</v>
      </c>
      <c r="J24" s="29">
        <f>SUM(J15:J21)</f>
        <v>5786</v>
      </c>
      <c r="K24" s="30">
        <f>SUM(K15:K21)</f>
        <v>32706</v>
      </c>
      <c r="L24" s="30">
        <f>SUM(L15:L21)</f>
        <v>1990</v>
      </c>
      <c r="M24" s="31">
        <f>SUM(J24:L24)</f>
        <v>40482</v>
      </c>
      <c r="N24" s="32">
        <f>SUM(N15:N21)</f>
        <v>220</v>
      </c>
      <c r="O24" s="32">
        <f>SUM(O15:O21)</f>
        <v>40702</v>
      </c>
      <c r="P24" s="33">
        <f t="shared" si="4"/>
        <v>0.2954169318905156</v>
      </c>
      <c r="Q24" s="5"/>
    </row>
    <row r="25" spans="1:17" ht="15.75" thickBot="1" x14ac:dyDescent="0.3">
      <c r="A25" s="5"/>
      <c r="B25" s="34"/>
      <c r="C25" s="35"/>
      <c r="D25" s="203" t="s">
        <v>70</v>
      </c>
      <c r="E25" s="204"/>
      <c r="F25" s="204"/>
      <c r="G25" s="205"/>
      <c r="H25" s="205"/>
      <c r="I25" s="206"/>
      <c r="J25" s="203" t="s">
        <v>70</v>
      </c>
      <c r="K25" s="204"/>
      <c r="L25" s="204"/>
      <c r="M25" s="205"/>
      <c r="N25" s="205"/>
      <c r="O25" s="206"/>
      <c r="P25" s="240" t="s">
        <v>72</v>
      </c>
      <c r="Q25" s="5"/>
    </row>
    <row r="26" spans="1:17" ht="15.75" thickBot="1" x14ac:dyDescent="0.3">
      <c r="A26" s="5"/>
      <c r="B26" s="199" t="s">
        <v>37</v>
      </c>
      <c r="C26" s="243" t="s">
        <v>38</v>
      </c>
      <c r="D26" s="207" t="s">
        <v>71</v>
      </c>
      <c r="E26" s="208"/>
      <c r="F26" s="208"/>
      <c r="G26" s="209" t="s">
        <v>66</v>
      </c>
      <c r="H26" s="211" t="s">
        <v>69</v>
      </c>
      <c r="I26" s="213" t="s">
        <v>70</v>
      </c>
      <c r="J26" s="207" t="s">
        <v>71</v>
      </c>
      <c r="K26" s="208"/>
      <c r="L26" s="208"/>
      <c r="M26" s="209" t="s">
        <v>66</v>
      </c>
      <c r="N26" s="211" t="s">
        <v>69</v>
      </c>
      <c r="O26" s="213" t="s">
        <v>70</v>
      </c>
      <c r="P26" s="241"/>
      <c r="Q26" s="5"/>
    </row>
    <row r="27" spans="1:17" ht="15.75" thickBot="1" x14ac:dyDescent="0.3">
      <c r="A27" s="5"/>
      <c r="B27" s="200"/>
      <c r="C27" s="244"/>
      <c r="D27" s="36" t="s">
        <v>56</v>
      </c>
      <c r="E27" s="37" t="s">
        <v>57</v>
      </c>
      <c r="F27" s="38" t="s">
        <v>58</v>
      </c>
      <c r="G27" s="210"/>
      <c r="H27" s="212"/>
      <c r="I27" s="214"/>
      <c r="J27" s="36" t="s">
        <v>56</v>
      </c>
      <c r="K27" s="37" t="s">
        <v>57</v>
      </c>
      <c r="L27" s="38" t="s">
        <v>58</v>
      </c>
      <c r="M27" s="210"/>
      <c r="N27" s="212"/>
      <c r="O27" s="214"/>
      <c r="P27" s="242"/>
      <c r="Q27" s="5"/>
    </row>
    <row r="28" spans="1:17" x14ac:dyDescent="0.25">
      <c r="A28" s="5"/>
      <c r="B28" s="39" t="s">
        <v>19</v>
      </c>
      <c r="C28" s="40" t="s">
        <v>10</v>
      </c>
      <c r="D28" s="80">
        <v>630</v>
      </c>
      <c r="E28" s="80"/>
      <c r="F28" s="80"/>
      <c r="G28" s="81">
        <f>SUM(D28:F28)</f>
        <v>630</v>
      </c>
      <c r="H28" s="81"/>
      <c r="I28" s="41">
        <f>G28+H28</f>
        <v>630</v>
      </c>
      <c r="J28" s="89">
        <v>630</v>
      </c>
      <c r="K28" s="80"/>
      <c r="L28" s="80"/>
      <c r="M28" s="81">
        <f>SUM(J28:L28)</f>
        <v>630</v>
      </c>
      <c r="N28" s="81"/>
      <c r="O28" s="41">
        <f>M28+N28</f>
        <v>630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898</v>
      </c>
      <c r="E29" s="82">
        <v>381</v>
      </c>
      <c r="F29" s="82">
        <v>1420</v>
      </c>
      <c r="G29" s="83">
        <f t="shared" ref="G29:G38" si="6">SUM(D29:F29)</f>
        <v>2699</v>
      </c>
      <c r="H29" s="84">
        <v>60</v>
      </c>
      <c r="I29" s="14">
        <f t="shared" ref="I29:I38" si="7">G29+H29</f>
        <v>2759</v>
      </c>
      <c r="J29" s="90">
        <v>924</v>
      </c>
      <c r="K29" s="82">
        <v>934</v>
      </c>
      <c r="L29" s="82">
        <v>1420</v>
      </c>
      <c r="M29" s="83">
        <f t="shared" ref="M29:M38" si="8">SUM(J29:L29)</f>
        <v>3278</v>
      </c>
      <c r="N29" s="84">
        <v>60</v>
      </c>
      <c r="O29" s="14">
        <f t="shared" ref="O29:O38" si="9">M29+N29</f>
        <v>3338</v>
      </c>
      <c r="P29" s="18">
        <f t="shared" si="4"/>
        <v>0.20985864443638999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2628</v>
      </c>
      <c r="E30" s="85"/>
      <c r="F30" s="85" t="s">
        <v>97</v>
      </c>
      <c r="G30" s="83">
        <f t="shared" si="6"/>
        <v>2628</v>
      </c>
      <c r="H30" s="83"/>
      <c r="I30" s="14">
        <f t="shared" si="7"/>
        <v>2628</v>
      </c>
      <c r="J30" s="91">
        <v>2628</v>
      </c>
      <c r="K30" s="85"/>
      <c r="L30" s="85">
        <v>255</v>
      </c>
      <c r="M30" s="83">
        <f t="shared" si="8"/>
        <v>2883</v>
      </c>
      <c r="N30" s="83"/>
      <c r="O30" s="14">
        <f t="shared" si="9"/>
        <v>2883</v>
      </c>
      <c r="P30" s="18">
        <f t="shared" si="4"/>
        <v>9.7031963470319629E-2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720</v>
      </c>
      <c r="E31" s="85">
        <v>50</v>
      </c>
      <c r="F31" s="85"/>
      <c r="G31" s="83">
        <f t="shared" si="6"/>
        <v>770</v>
      </c>
      <c r="H31" s="83"/>
      <c r="I31" s="14">
        <f t="shared" si="7"/>
        <v>770</v>
      </c>
      <c r="J31" s="91">
        <v>746</v>
      </c>
      <c r="K31" s="85">
        <v>50</v>
      </c>
      <c r="L31" s="85"/>
      <c r="M31" s="83">
        <f t="shared" si="8"/>
        <v>796</v>
      </c>
      <c r="N31" s="83"/>
      <c r="O31" s="14">
        <f t="shared" si="9"/>
        <v>796</v>
      </c>
      <c r="P31" s="18">
        <f t="shared" si="4"/>
        <v>3.3766233766233764E-2</v>
      </c>
      <c r="Q31" s="5"/>
    </row>
    <row r="32" spans="1:17" x14ac:dyDescent="0.25">
      <c r="A32" s="5"/>
      <c r="B32" s="16" t="s">
        <v>26</v>
      </c>
      <c r="C32" s="43" t="s">
        <v>18</v>
      </c>
      <c r="D32" s="86" t="s">
        <v>97</v>
      </c>
      <c r="E32" s="85">
        <f>SUM(E33:E34)</f>
        <v>17411</v>
      </c>
      <c r="F32" s="85"/>
      <c r="G32" s="83">
        <f t="shared" si="6"/>
        <v>17411</v>
      </c>
      <c r="H32" s="83"/>
      <c r="I32" s="14">
        <f t="shared" si="7"/>
        <v>17411</v>
      </c>
      <c r="J32" s="92">
        <v>273</v>
      </c>
      <c r="K32" s="85">
        <v>22863</v>
      </c>
      <c r="L32" s="85"/>
      <c r="M32" s="83">
        <f t="shared" si="8"/>
        <v>23136</v>
      </c>
      <c r="N32" s="83"/>
      <c r="O32" s="14">
        <f t="shared" si="9"/>
        <v>23136</v>
      </c>
      <c r="P32" s="18">
        <f t="shared" si="4"/>
        <v>0.32881511688013326</v>
      </c>
      <c r="Q32" s="5"/>
    </row>
    <row r="33" spans="1:17" x14ac:dyDescent="0.25">
      <c r="A33" s="5"/>
      <c r="B33" s="16" t="s">
        <v>28</v>
      </c>
      <c r="C33" s="44" t="s">
        <v>42</v>
      </c>
      <c r="D33" s="86" t="s">
        <v>97</v>
      </c>
      <c r="E33" s="85">
        <v>17371</v>
      </c>
      <c r="F33" s="85"/>
      <c r="G33" s="83">
        <f t="shared" si="6"/>
        <v>17371</v>
      </c>
      <c r="H33" s="83"/>
      <c r="I33" s="14">
        <f t="shared" si="7"/>
        <v>17371</v>
      </c>
      <c r="J33" s="92">
        <v>273</v>
      </c>
      <c r="K33" s="85">
        <v>22622</v>
      </c>
      <c r="L33" s="85"/>
      <c r="M33" s="83">
        <f t="shared" si="8"/>
        <v>22895</v>
      </c>
      <c r="N33" s="83"/>
      <c r="O33" s="14">
        <f t="shared" si="9"/>
        <v>22895</v>
      </c>
      <c r="P33" s="18">
        <f t="shared" si="4"/>
        <v>0.31800126647861376</v>
      </c>
      <c r="Q33" s="45"/>
    </row>
    <row r="34" spans="1:17" x14ac:dyDescent="0.25">
      <c r="A34" s="5"/>
      <c r="B34" s="16" t="s">
        <v>30</v>
      </c>
      <c r="C34" s="46" t="s">
        <v>21</v>
      </c>
      <c r="D34" s="86" t="s">
        <v>97</v>
      </c>
      <c r="E34" s="85">
        <v>40</v>
      </c>
      <c r="F34" s="85"/>
      <c r="G34" s="83">
        <f t="shared" si="6"/>
        <v>40</v>
      </c>
      <c r="H34" s="83"/>
      <c r="I34" s="14">
        <f t="shared" si="7"/>
        <v>40</v>
      </c>
      <c r="J34" s="92">
        <v>0</v>
      </c>
      <c r="K34" s="85">
        <v>241</v>
      </c>
      <c r="L34" s="85"/>
      <c r="M34" s="83">
        <f t="shared" si="8"/>
        <v>241</v>
      </c>
      <c r="N34" s="83"/>
      <c r="O34" s="14">
        <f t="shared" si="9"/>
        <v>241</v>
      </c>
      <c r="P34" s="18">
        <f t="shared" si="4"/>
        <v>5.0250000000000004</v>
      </c>
      <c r="Q34" s="5"/>
    </row>
    <row r="35" spans="1:17" x14ac:dyDescent="0.25">
      <c r="A35" s="5"/>
      <c r="B35" s="16" t="s">
        <v>32</v>
      </c>
      <c r="C35" s="43" t="s">
        <v>23</v>
      </c>
      <c r="D35" s="86" t="s">
        <v>97</v>
      </c>
      <c r="E35" s="85">
        <v>5896</v>
      </c>
      <c r="F35" s="85"/>
      <c r="G35" s="83">
        <f t="shared" si="6"/>
        <v>5896</v>
      </c>
      <c r="H35" s="83"/>
      <c r="I35" s="14">
        <f t="shared" si="7"/>
        <v>5896</v>
      </c>
      <c r="J35" s="92">
        <v>93</v>
      </c>
      <c r="K35" s="85">
        <v>7691</v>
      </c>
      <c r="L35" s="85"/>
      <c r="M35" s="83">
        <f t="shared" si="8"/>
        <v>7784</v>
      </c>
      <c r="N35" s="83"/>
      <c r="O35" s="14">
        <f t="shared" si="9"/>
        <v>7784</v>
      </c>
      <c r="P35" s="18">
        <f t="shared" si="4"/>
        <v>0.32021709633649931</v>
      </c>
      <c r="Q35" s="5"/>
    </row>
    <row r="36" spans="1:17" x14ac:dyDescent="0.25">
      <c r="A36" s="5"/>
      <c r="B36" s="16" t="s">
        <v>33</v>
      </c>
      <c r="C36" s="43" t="s">
        <v>25</v>
      </c>
      <c r="D36" s="85" t="s">
        <v>97</v>
      </c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482</v>
      </c>
      <c r="E37" s="85"/>
      <c r="F37" s="85"/>
      <c r="G37" s="83">
        <f t="shared" si="6"/>
        <v>482</v>
      </c>
      <c r="H37" s="83"/>
      <c r="I37" s="14">
        <f t="shared" si="7"/>
        <v>482</v>
      </c>
      <c r="J37" s="91">
        <v>567</v>
      </c>
      <c r="K37" s="85"/>
      <c r="L37" s="85"/>
      <c r="M37" s="83">
        <f t="shared" si="8"/>
        <v>567</v>
      </c>
      <c r="N37" s="83"/>
      <c r="O37" s="14">
        <f t="shared" si="9"/>
        <v>567</v>
      </c>
      <c r="P37" s="18">
        <f t="shared" si="4"/>
        <v>0.17634854771784234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125</v>
      </c>
      <c r="E38" s="87">
        <v>444</v>
      </c>
      <c r="F38" s="87">
        <v>115</v>
      </c>
      <c r="G38" s="83">
        <f t="shared" si="6"/>
        <v>684</v>
      </c>
      <c r="H38" s="88">
        <v>160</v>
      </c>
      <c r="I38" s="26">
        <f t="shared" si="7"/>
        <v>844</v>
      </c>
      <c r="J38" s="93">
        <v>125</v>
      </c>
      <c r="K38" s="87">
        <v>1168</v>
      </c>
      <c r="L38" s="87">
        <v>115</v>
      </c>
      <c r="M38" s="88">
        <f t="shared" si="8"/>
        <v>1408</v>
      </c>
      <c r="N38" s="88">
        <v>160</v>
      </c>
      <c r="O38" s="26">
        <f t="shared" si="9"/>
        <v>1568</v>
      </c>
      <c r="P38" s="18">
        <f t="shared" si="4"/>
        <v>0.85781990521327012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5483</v>
      </c>
      <c r="E39" s="47">
        <f>SUM(E35:E38)+SUM(E28:E32)</f>
        <v>24182</v>
      </c>
      <c r="F39" s="47">
        <f>SUM(F35:F38)+SUM(F28:F32)</f>
        <v>1535</v>
      </c>
      <c r="G39" s="178">
        <f>SUM(D39:F39)</f>
        <v>31200</v>
      </c>
      <c r="H39" s="48">
        <f>SUM(H28:H32)+SUM(H35:H38)</f>
        <v>220</v>
      </c>
      <c r="I39" s="49">
        <f>SUM(I35:I38)+SUM(I28:I32)</f>
        <v>31420</v>
      </c>
      <c r="J39" s="47">
        <f>SUM(J35:J38)+SUM(J28:J32)</f>
        <v>5986</v>
      </c>
      <c r="K39" s="47">
        <f>SUM(K35:K38)+SUM(K28:K32)</f>
        <v>32706</v>
      </c>
      <c r="L39" s="47">
        <f>SUM(L35:L38)+SUM(L28:L32)</f>
        <v>1790</v>
      </c>
      <c r="M39" s="178">
        <f>SUM(J39:L39)</f>
        <v>40482</v>
      </c>
      <c r="N39" s="48">
        <f>SUM(N28:N32)+SUM(N35:N38)</f>
        <v>220</v>
      </c>
      <c r="O39" s="49">
        <f>SUM(O35:O38)+SUM(O28:O32)</f>
        <v>40702</v>
      </c>
      <c r="P39" s="50">
        <f t="shared" si="4"/>
        <v>0.2954169318905156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-200</v>
      </c>
      <c r="E40" s="128">
        <f t="shared" si="10"/>
        <v>0</v>
      </c>
      <c r="F40" s="128">
        <f t="shared" si="10"/>
        <v>200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-200</v>
      </c>
      <c r="K40" s="128">
        <f t="shared" si="10"/>
        <v>0</v>
      </c>
      <c r="L40" s="128">
        <f t="shared" si="10"/>
        <v>200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67</v>
      </c>
      <c r="D41" s="132"/>
      <c r="E41" s="133"/>
      <c r="F41" s="133"/>
      <c r="G41" s="134"/>
      <c r="H41" s="135"/>
      <c r="I41" s="136">
        <f>I40-D16</f>
        <v>-5283</v>
      </c>
      <c r="J41" s="132"/>
      <c r="K41" s="133"/>
      <c r="L41" s="133"/>
      <c r="M41" s="134"/>
      <c r="N41" s="137"/>
      <c r="O41" s="136">
        <f>O40-J16</f>
        <v>-5368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26" t="s">
        <v>90</v>
      </c>
      <c r="D43" s="125" t="s">
        <v>41</v>
      </c>
      <c r="E43" s="52" t="s">
        <v>91</v>
      </c>
      <c r="F43" s="53" t="s">
        <v>36</v>
      </c>
      <c r="G43" s="56"/>
      <c r="H43" s="56"/>
      <c r="I43" s="57"/>
      <c r="J43" s="226" t="s">
        <v>92</v>
      </c>
      <c r="K43" s="228"/>
      <c r="L43" s="229"/>
      <c r="M43" s="114" t="s">
        <v>41</v>
      </c>
      <c r="N43" s="115" t="s">
        <v>91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27"/>
      <c r="D44" s="106">
        <v>344</v>
      </c>
      <c r="E44" s="123">
        <v>344</v>
      </c>
      <c r="F44" s="124">
        <v>0</v>
      </c>
      <c r="G44" s="56"/>
      <c r="H44" s="56"/>
      <c r="I44" s="57"/>
      <c r="J44" s="227"/>
      <c r="K44" s="230"/>
      <c r="L44" s="231"/>
      <c r="M44" s="104">
        <v>429</v>
      </c>
      <c r="N44" s="104">
        <v>429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26" t="s">
        <v>94</v>
      </c>
      <c r="D46" s="107" t="s">
        <v>96</v>
      </c>
      <c r="E46" s="108" t="s">
        <v>93</v>
      </c>
      <c r="F46" s="56"/>
      <c r="G46" s="56"/>
      <c r="H46" s="56"/>
      <c r="I46" s="57"/>
      <c r="J46" s="226" t="s">
        <v>95</v>
      </c>
      <c r="K46" s="228"/>
      <c r="L46" s="228"/>
      <c r="M46" s="109" t="s">
        <v>96</v>
      </c>
      <c r="N46" s="233" t="s">
        <v>93</v>
      </c>
      <c r="O46" s="234"/>
      <c r="P46" s="58"/>
      <c r="Q46" s="97"/>
    </row>
    <row r="47" spans="1:17" ht="15.75" thickBot="1" x14ac:dyDescent="0.3">
      <c r="A47" s="5"/>
      <c r="B47" s="54"/>
      <c r="C47" s="232"/>
      <c r="D47" s="106">
        <v>0</v>
      </c>
      <c r="E47" s="111">
        <v>0</v>
      </c>
      <c r="F47" s="56"/>
      <c r="G47" s="56"/>
      <c r="H47" s="56"/>
      <c r="I47" s="57"/>
      <c r="J47" s="227"/>
      <c r="K47" s="230"/>
      <c r="L47" s="230"/>
      <c r="M47" s="105">
        <v>0</v>
      </c>
      <c r="N47" s="235">
        <v>0</v>
      </c>
      <c r="O47" s="236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89</v>
      </c>
      <c r="D49" s="113" t="s">
        <v>76</v>
      </c>
      <c r="E49" s="113" t="s">
        <v>77</v>
      </c>
      <c r="F49" s="113" t="s">
        <v>78</v>
      </c>
      <c r="G49" s="113" t="s">
        <v>79</v>
      </c>
      <c r="H49" s="56"/>
      <c r="I49" s="119" t="s">
        <v>88</v>
      </c>
      <c r="J49" s="120"/>
      <c r="K49" s="120"/>
      <c r="L49" s="197"/>
      <c r="M49" s="197"/>
      <c r="N49" s="197"/>
      <c r="O49" s="197"/>
      <c r="P49" s="198"/>
      <c r="Q49" s="5"/>
    </row>
    <row r="50" spans="1:17" s="3" customFormat="1" x14ac:dyDescent="0.25">
      <c r="A50" s="5"/>
      <c r="B50" s="54"/>
      <c r="C50" s="59" t="s">
        <v>73</v>
      </c>
      <c r="D50" s="94"/>
      <c r="E50" s="94"/>
      <c r="F50" s="94"/>
      <c r="G50" s="60">
        <f>D50+E50-F50</f>
        <v>0</v>
      </c>
      <c r="H50" s="56"/>
      <c r="I50" s="218" t="s">
        <v>120</v>
      </c>
      <c r="J50" s="219"/>
      <c r="K50" s="219"/>
      <c r="L50" s="219"/>
      <c r="M50" s="219"/>
      <c r="N50" s="219"/>
      <c r="O50" s="219"/>
      <c r="P50" s="220"/>
      <c r="Q50" s="5"/>
    </row>
    <row r="51" spans="1:17" s="3" customFormat="1" x14ac:dyDescent="0.25">
      <c r="A51" s="5"/>
      <c r="B51" s="54"/>
      <c r="C51" s="59" t="s">
        <v>74</v>
      </c>
      <c r="D51" s="94">
        <v>563</v>
      </c>
      <c r="E51" s="94">
        <v>50</v>
      </c>
      <c r="F51" s="94">
        <v>355</v>
      </c>
      <c r="G51" s="60">
        <f t="shared" ref="G51:G54" si="11">D51+E51-F51</f>
        <v>258</v>
      </c>
      <c r="H51" s="56"/>
      <c r="I51" s="218"/>
      <c r="J51" s="219"/>
      <c r="K51" s="219"/>
      <c r="L51" s="219"/>
      <c r="M51" s="219"/>
      <c r="N51" s="219"/>
      <c r="O51" s="219"/>
      <c r="P51" s="220"/>
      <c r="Q51" s="5"/>
    </row>
    <row r="52" spans="1:17" s="3" customFormat="1" x14ac:dyDescent="0.25">
      <c r="A52" s="5"/>
      <c r="B52" s="54"/>
      <c r="C52" s="59" t="s">
        <v>75</v>
      </c>
      <c r="D52" s="94">
        <v>432</v>
      </c>
      <c r="E52" s="94">
        <v>567</v>
      </c>
      <c r="F52" s="94">
        <v>679</v>
      </c>
      <c r="G52" s="60">
        <f t="shared" si="11"/>
        <v>320</v>
      </c>
      <c r="H52" s="56"/>
      <c r="I52" s="218" t="s">
        <v>121</v>
      </c>
      <c r="J52" s="219"/>
      <c r="K52" s="219"/>
      <c r="L52" s="219"/>
      <c r="M52" s="219"/>
      <c r="N52" s="219"/>
      <c r="O52" s="219"/>
      <c r="P52" s="220"/>
      <c r="Q52" s="5"/>
    </row>
    <row r="53" spans="1:17" s="3" customFormat="1" x14ac:dyDescent="0.25">
      <c r="A53" s="5"/>
      <c r="B53" s="54"/>
      <c r="C53" s="59" t="s">
        <v>99</v>
      </c>
      <c r="D53" s="94">
        <v>266</v>
      </c>
      <c r="E53" s="94">
        <v>0</v>
      </c>
      <c r="F53" s="94">
        <v>50</v>
      </c>
      <c r="G53" s="60">
        <v>216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x14ac:dyDescent="0.25">
      <c r="A54" s="5"/>
      <c r="B54" s="54"/>
      <c r="C54" s="162" t="s">
        <v>100</v>
      </c>
      <c r="D54" s="94">
        <v>20</v>
      </c>
      <c r="E54" s="94">
        <v>387</v>
      </c>
      <c r="F54" s="94">
        <v>387</v>
      </c>
      <c r="G54" s="60">
        <f t="shared" si="11"/>
        <v>20</v>
      </c>
      <c r="H54" s="56"/>
      <c r="I54" s="221"/>
      <c r="J54" s="222"/>
      <c r="K54" s="222"/>
      <c r="L54" s="222"/>
      <c r="M54" s="222"/>
      <c r="N54" s="222"/>
      <c r="O54" s="222"/>
      <c r="P54" s="223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80</v>
      </c>
      <c r="D56" s="113" t="s">
        <v>81</v>
      </c>
      <c r="E56" s="113" t="s">
        <v>82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55</v>
      </c>
      <c r="E57" s="95">
        <v>58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8"/>
      <c r="Q59" s="5"/>
    </row>
    <row r="60" spans="1:17" s="3" customFormat="1" x14ac:dyDescent="0.25">
      <c r="A60" s="5"/>
      <c r="B60" s="142" t="s">
        <v>110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215" t="s">
        <v>111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7"/>
      <c r="Q61" s="5"/>
    </row>
    <row r="62" spans="1:17" s="3" customFormat="1" x14ac:dyDescent="0.25">
      <c r="A62" s="5"/>
      <c r="B62" s="215" t="s">
        <v>98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7"/>
      <c r="Q62" s="5"/>
    </row>
    <row r="63" spans="1:17" s="3" customFormat="1" x14ac:dyDescent="0.25">
      <c r="A63" s="5"/>
      <c r="B63" s="215" t="s">
        <v>112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7"/>
      <c r="Q63" s="5"/>
    </row>
    <row r="64" spans="1:17" s="3" customFormat="1" x14ac:dyDescent="0.25">
      <c r="A64" s="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7"/>
      <c r="Q64" s="5"/>
    </row>
    <row r="65" spans="1:17" s="3" customFormat="1" x14ac:dyDescent="0.25">
      <c r="A65" s="5"/>
      <c r="B65" s="145" t="s">
        <v>54</v>
      </c>
      <c r="C65" s="101"/>
      <c r="D65" s="101"/>
      <c r="E65" s="101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  <c r="Q65" s="5"/>
    </row>
    <row r="66" spans="1:17" s="3" customFormat="1" x14ac:dyDescent="0.25">
      <c r="A66" s="5"/>
      <c r="B66" s="177" t="s">
        <v>114</v>
      </c>
      <c r="C66" s="171"/>
      <c r="D66" s="2"/>
      <c r="E66" s="2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45" t="s">
        <v>55</v>
      </c>
      <c r="C67" s="146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106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63" t="s">
        <v>113</v>
      </c>
      <c r="C69" s="164"/>
      <c r="D69" s="165"/>
      <c r="E69" s="165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5"/>
    </row>
    <row r="70" spans="1:17" s="3" customFormat="1" x14ac:dyDescent="0.25">
      <c r="A70" s="97"/>
      <c r="B70" s="167"/>
      <c r="C70" s="166"/>
      <c r="D70" s="167"/>
      <c r="E70" s="167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97"/>
    </row>
    <row r="71" spans="1:17" s="3" customFormat="1" x14ac:dyDescent="0.25">
      <c r="A71" s="97"/>
      <c r="B71" s="167"/>
      <c r="C71" s="166"/>
      <c r="D71" s="167"/>
      <c r="E71" s="167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97"/>
    </row>
    <row r="72" spans="1:17" s="3" customFormat="1" x14ac:dyDescent="0.25">
      <c r="A72" s="97"/>
      <c r="B72" s="118" t="s">
        <v>101</v>
      </c>
      <c r="C72" s="174"/>
      <c r="D72" s="172"/>
      <c r="E72" s="172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  <c r="Q72" s="97"/>
    </row>
    <row r="73" spans="1:17" s="3" customFormat="1" x14ac:dyDescent="0.25">
      <c r="A73" s="97"/>
      <c r="B73" s="173"/>
      <c r="C73" s="146"/>
      <c r="D73" s="171"/>
      <c r="E73" s="171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97"/>
    </row>
    <row r="74" spans="1:17" s="3" customFormat="1" x14ac:dyDescent="0.25">
      <c r="A74" s="5"/>
      <c r="B74" s="145" t="s">
        <v>107</v>
      </c>
      <c r="C74" s="2"/>
      <c r="D74" s="2"/>
      <c r="E74" s="2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5"/>
    </row>
    <row r="75" spans="1:17" s="3" customFormat="1" x14ac:dyDescent="0.25">
      <c r="A75" s="5"/>
      <c r="B75" s="145" t="s">
        <v>115</v>
      </c>
      <c r="C75" s="2"/>
      <c r="D75" s="2"/>
      <c r="E75" s="2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116</v>
      </c>
      <c r="C76" s="2"/>
      <c r="D76" s="2"/>
      <c r="E76" s="2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117</v>
      </c>
      <c r="C77" s="2"/>
      <c r="D77" s="2"/>
      <c r="E77" s="2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97</v>
      </c>
      <c r="C78" s="2"/>
      <c r="D78" s="2"/>
      <c r="E78" s="2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118</v>
      </c>
      <c r="C79" s="2"/>
      <c r="D79" s="2"/>
      <c r="E79" s="2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/>
      <c r="C80" s="2"/>
      <c r="D80" s="2"/>
      <c r="E80" s="2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119</v>
      </c>
      <c r="C81" s="2"/>
      <c r="D81" s="2"/>
      <c r="E81" s="2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77"/>
      <c r="C82" s="171"/>
      <c r="D82" s="2"/>
      <c r="E82" s="2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45"/>
      <c r="C83" s="2"/>
      <c r="D83" s="2"/>
      <c r="E83" s="2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248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50"/>
      <c r="Q106" s="5"/>
    </row>
    <row r="107" spans="1:17" s="3" customFormat="1" x14ac:dyDescent="0.25">
      <c r="A107" s="5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5"/>
    </row>
    <row r="108" spans="1:17" s="3" customFormat="1" x14ac:dyDescent="0.25">
      <c r="A108" s="5"/>
      <c r="B108" s="61" t="s">
        <v>87</v>
      </c>
      <c r="C108" s="141">
        <v>43669</v>
      </c>
      <c r="D108" s="61" t="s">
        <v>83</v>
      </c>
      <c r="E108" s="216" t="s">
        <v>122</v>
      </c>
      <c r="F108" s="216"/>
      <c r="G108" s="216"/>
      <c r="H108" s="61"/>
      <c r="I108" s="61" t="s">
        <v>84</v>
      </c>
      <c r="J108" s="247" t="s">
        <v>123</v>
      </c>
      <c r="K108" s="247"/>
      <c r="L108" s="247"/>
      <c r="M108" s="247"/>
      <c r="N108" s="61"/>
      <c r="O108" s="61"/>
      <c r="P108" s="61"/>
      <c r="Q108" s="5"/>
    </row>
    <row r="109" spans="1:17" s="3" customFormat="1" ht="7.5" customHeight="1" x14ac:dyDescent="0.25">
      <c r="A109" s="5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5"/>
    </row>
    <row r="110" spans="1:17" s="3" customFormat="1" x14ac:dyDescent="0.25">
      <c r="A110" s="5"/>
      <c r="B110" s="61"/>
      <c r="C110" s="61"/>
      <c r="D110" s="61" t="s">
        <v>86</v>
      </c>
      <c r="E110" s="63"/>
      <c r="F110" s="63"/>
      <c r="G110" s="63"/>
      <c r="H110" s="61"/>
      <c r="I110" s="61" t="s">
        <v>86</v>
      </c>
      <c r="J110" s="62"/>
      <c r="K110" s="62"/>
      <c r="L110" s="62"/>
      <c r="M110" s="62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/>
      <c r="E111" s="63"/>
      <c r="F111" s="63"/>
      <c r="G111" s="63"/>
      <c r="H111" s="61"/>
      <c r="I111" s="61"/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t="14.45" hidden="1" x14ac:dyDescent="0.3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t="14.45" hidden="1" x14ac:dyDescent="0.3"/>
    <row r="145" ht="14.45" hidden="1" x14ac:dyDescent="0.3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51">
    <mergeCell ref="E108:G108"/>
    <mergeCell ref="J108:M108"/>
    <mergeCell ref="B63:P63"/>
    <mergeCell ref="B106:P106"/>
    <mergeCell ref="B64:P6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B62:P62"/>
    <mergeCell ref="D59:P59"/>
    <mergeCell ref="B61:P61"/>
    <mergeCell ref="I50:P50"/>
    <mergeCell ref="I51:P51"/>
    <mergeCell ref="I52:P52"/>
    <mergeCell ref="I54:P5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J10:O10"/>
    <mergeCell ref="J11:M11"/>
    <mergeCell ref="J12:O12"/>
    <mergeCell ref="J13:L13"/>
    <mergeCell ref="M13:M14"/>
    <mergeCell ref="N13:N1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2019-07-23T08:09:55Z</cp:lastPrinted>
  <dcterms:created xsi:type="dcterms:W3CDTF">2017-02-23T12:10:09Z</dcterms:created>
  <dcterms:modified xsi:type="dcterms:W3CDTF">2019-07-23T09:16:58Z</dcterms:modified>
</cp:coreProperties>
</file>