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70" windowHeight="6135"/>
  </bookViews>
  <sheets>
    <sheet name="návrh změny rozpočtu " sheetId="3" r:id="rId1"/>
  </sheets>
  <definedNames>
    <definedName name="_xlnm.Print_Area" localSheetId="0">'návrh změny rozpočtu '!$A$1:$Q$113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3" l="1"/>
  <c r="G15" i="3"/>
  <c r="N24" i="3"/>
  <c r="L24" i="3"/>
  <c r="K24" i="3"/>
  <c r="J24" i="3"/>
  <c r="H24" i="3"/>
  <c r="F24" i="3"/>
  <c r="E24" i="3"/>
  <c r="D24" i="3"/>
  <c r="M24" i="3" l="1"/>
  <c r="G24" i="3"/>
  <c r="G38" i="3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G21" i="3"/>
  <c r="I21" i="3" s="1"/>
  <c r="G22" i="3"/>
  <c r="I22" i="3" s="1"/>
  <c r="G23" i="3"/>
  <c r="I23" i="3" s="1"/>
  <c r="M39" i="3" l="1"/>
  <c r="O24" i="3"/>
  <c r="I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<sst xmlns="http://schemas.openxmlformats.org/spreadsheetml/2006/main" count="158" uniqueCount="122">
  <si>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</si>
  <si>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</si>
  <si>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</si>
  <si>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</si>
  <si>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</si>
  <si>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</si>
  <si>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</si>
  <si>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</si>
  <si>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</si>
  <si>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</si>
  <si>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</si>
  <si>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</si>
  <si>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</si>
  <si>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</si>
  <si>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</si>
  <si>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</si>
  <si>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</si>
  <si>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</si>
  <si>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</si>
  <si>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</si>
  <si>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</si>
  <si>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</si>
  <si>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</si>
  <si>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</si>
  <si>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</si>
  <si>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</si>
  <si>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</si>
  <si>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</si>
  <si>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</si>
  <si>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</si>
  <si>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</si>
  <si>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</si>
  <si>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</si>
  <si>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</si>
  <si>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</si>
  <si>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</si>
  <si>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</si>
  <si>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</si>
  <si>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</si>
  <si>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</si>
  <si>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</si>
  <si>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</si>
  <si>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</si>
  <si>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</si>
  <si>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</si>
  <si>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</si>
  <si>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</si>
  <si>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</si>
  <si>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</si>
  <si>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</si>
  <si>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</si>
  <si>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</si>
  <si>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</si>
  <si>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</si>
  <si>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</si>
  <si>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</si>
  <si>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Ve sloupci Návrh změny rozpočtu 2018 jsou vykázány úpravy v souvislosti ze zaslanými finančními prostředky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</si>
  <si>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</si>
  <si>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</si>
  <si>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</si>
  <si>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</si>
  <si>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</si>
  <si>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</si>
  <si>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</si>
  <si>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</si>
  <si>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</si>
  <si>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</si>
  <si>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</si>
  <si>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</si>
  <si>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</si>
  <si>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</si>
  <si>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</si>
  <si>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</si>
  <si>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</si>
  <si>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</si>
  <si>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</si>
  <si>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</si>
  <si>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</si>
  <si>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</si>
  <si>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</si>
  <si>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</si>
  <si>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</si>
  <si>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</si>
  <si>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</si>
  <si>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</si>
  <si>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</si>
  <si>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</si>
  <si>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</si>
  <si>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</si>
  <si>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</si>
  <si>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</si>
  <si>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</si>
  <si>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</si>
  <si>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</si>
  <si>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</si>
  <si>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</si>
  <si>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</si>
  <si>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</si>
  <si>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 xml:space="preserve"> </t>
  </si>
  <si>
    <t>Výnosy - zřizovatel: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</si>
  <si>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</si>
  <si>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</si>
  <si>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</si>
  <si>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</si>
  <si>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</si>
  <si>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 xml:space="preserve">Na straně výnosů i nákladů dochází ke změně v celkové výši  ……….,- Kč.   </t>
  </si>
  <si>
    <t>Návrh změny rozpočtu na 1. pololetí 2019</t>
  </si>
  <si>
    <t>Schválený rozpočet na rok 2019</t>
  </si>
  <si>
    <t>Návrh změny rozpočtu na rok 2019</t>
  </si>
  <si>
    <t>V tabulce, ve sloupci Schválený rozpočet jsou údaje rozpočtu roku 2019</t>
  </si>
  <si>
    <t>Organizace obdržela  v roce 2019  následující dotace:</t>
  </si>
  <si>
    <t>Fonf investic - změna čerpání : úprava odpisového plánu, změna odvodu do rozpočtu, nákup myčky + sady panelů</t>
  </si>
  <si>
    <t>Účelový příspěvek zřizovatele ve výši …4 091,3  tis. se skládá z částky3 690,8 tis. - na provoz + 50,1 tis. prevence, 350,4 tis. podp. vzděl.</t>
  </si>
  <si>
    <t>278 tis. - navýšení mezd</t>
  </si>
  <si>
    <t>659,3 tis</t>
  </si>
  <si>
    <t>50 100,- Kč prevence</t>
  </si>
  <si>
    <t>350 400,- Kč mzdy na podporu vzdělávání</t>
  </si>
  <si>
    <t>o 19 200,- Kč byl snížen provozní příspěvek zřizovatele /úprava odvodu odpisů do rozpočtu zřizovatele/</t>
  </si>
  <si>
    <t>Alena Bažantová</t>
  </si>
  <si>
    <t>Mgr. Miloš Zelenka</t>
  </si>
  <si>
    <t>Základní škola Chomutov, Akademika Heyrovského 4539</t>
  </si>
  <si>
    <t>Chomutov, Akademika Heyrovského 4539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</si>
</sst>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4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164" fontId="1" fillId="13" borderId="1" xfId="0" applyNumberFormat="1" applyFont="1" applyFill="1" applyBorder="1" applyAlignment="1" applyProtection="1">
      <alignment horizontal="right"/>
      <protection locked="0"/>
    </xf>
    <xf numFmtId="164" fontId="0" fillId="13" borderId="2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8"/>
  <sheetViews>
    <sheetView showGridLines="0" tabSelected="1" zoomScale="70" zoomScaleNormal="70" zoomScaleSheetLayoutView="80" workbookViewId="0">
      <selection activeCell="K2" sqref="K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106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188" t="s">
        <v>120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46789758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189" t="s">
        <v>121</v>
      </c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51" t="s">
        <v>37</v>
      </c>
      <c r="C10" s="208" t="s">
        <v>38</v>
      </c>
      <c r="D10" s="213" t="s">
        <v>107</v>
      </c>
      <c r="E10" s="214"/>
      <c r="F10" s="214"/>
      <c r="G10" s="214"/>
      <c r="H10" s="214"/>
      <c r="I10" s="215"/>
      <c r="J10" s="213" t="s">
        <v>108</v>
      </c>
      <c r="K10" s="214"/>
      <c r="L10" s="214"/>
      <c r="M10" s="214"/>
      <c r="N10" s="214"/>
      <c r="O10" s="215"/>
      <c r="P10" s="202" t="s">
        <v>73</v>
      </c>
      <c r="Q10" s="5"/>
    </row>
    <row r="11" spans="1:19" ht="30.75" thickBot="1" x14ac:dyDescent="0.3">
      <c r="A11" s="5"/>
      <c r="B11" s="252"/>
      <c r="C11" s="209"/>
      <c r="D11" s="216" t="s">
        <v>39</v>
      </c>
      <c r="E11" s="217"/>
      <c r="F11" s="217"/>
      <c r="G11" s="218"/>
      <c r="H11" s="9" t="s">
        <v>40</v>
      </c>
      <c r="I11" s="9" t="s">
        <v>64</v>
      </c>
      <c r="J11" s="216" t="s">
        <v>39</v>
      </c>
      <c r="K11" s="217"/>
      <c r="L11" s="217"/>
      <c r="M11" s="218"/>
      <c r="N11" s="9" t="s">
        <v>40</v>
      </c>
      <c r="O11" s="9" t="s">
        <v>64</v>
      </c>
      <c r="P11" s="203"/>
      <c r="Q11" s="5"/>
    </row>
    <row r="12" spans="1:19" ht="15.75" thickBot="1" x14ac:dyDescent="0.3">
      <c r="A12" s="5"/>
      <c r="B12" s="252"/>
      <c r="C12" s="219"/>
      <c r="D12" s="210" t="s">
        <v>65</v>
      </c>
      <c r="E12" s="211"/>
      <c r="F12" s="211"/>
      <c r="G12" s="211"/>
      <c r="H12" s="211"/>
      <c r="I12" s="212"/>
      <c r="J12" s="210" t="s">
        <v>65</v>
      </c>
      <c r="K12" s="211"/>
      <c r="L12" s="211"/>
      <c r="M12" s="211"/>
      <c r="N12" s="211"/>
      <c r="O12" s="212"/>
      <c r="P12" s="203"/>
      <c r="Q12" s="5"/>
    </row>
    <row r="13" spans="1:19" ht="15.75" thickBot="1" x14ac:dyDescent="0.3">
      <c r="A13" s="5"/>
      <c r="B13" s="253"/>
      <c r="C13" s="220"/>
      <c r="D13" s="221" t="s">
        <v>60</v>
      </c>
      <c r="E13" s="222"/>
      <c r="F13" s="222"/>
      <c r="G13" s="247" t="s">
        <v>66</v>
      </c>
      <c r="H13" s="249" t="s">
        <v>69</v>
      </c>
      <c r="I13" s="233" t="s">
        <v>65</v>
      </c>
      <c r="J13" s="221" t="s">
        <v>60</v>
      </c>
      <c r="K13" s="222"/>
      <c r="L13" s="222"/>
      <c r="M13" s="247" t="s">
        <v>66</v>
      </c>
      <c r="N13" s="249" t="s">
        <v>69</v>
      </c>
      <c r="O13" s="233" t="s">
        <v>65</v>
      </c>
      <c r="P13" s="203"/>
      <c r="Q13" s="5"/>
    </row>
    <row r="14" spans="1:19" ht="15.75" thickBot="1" x14ac:dyDescent="0.3">
      <c r="A14" s="5"/>
      <c r="B14" s="10"/>
      <c r="C14" s="11"/>
      <c r="D14" s="175" t="s">
        <v>61</v>
      </c>
      <c r="E14" s="176" t="s">
        <v>104</v>
      </c>
      <c r="F14" s="176" t="s">
        <v>62</v>
      </c>
      <c r="G14" s="248"/>
      <c r="H14" s="250"/>
      <c r="I14" s="234"/>
      <c r="J14" s="175" t="s">
        <v>61</v>
      </c>
      <c r="K14" s="176" t="s">
        <v>104</v>
      </c>
      <c r="L14" s="176" t="s">
        <v>62</v>
      </c>
      <c r="M14" s="248"/>
      <c r="N14" s="250"/>
      <c r="O14" s="234"/>
      <c r="P14" s="204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2380</v>
      </c>
      <c r="G15" s="71">
        <f>SUM(D15:F15)</f>
        <v>2380</v>
      </c>
      <c r="H15" s="74">
        <v>0</v>
      </c>
      <c r="I15" s="14">
        <f>G15+H15</f>
        <v>2380</v>
      </c>
      <c r="J15" s="12"/>
      <c r="K15" s="13"/>
      <c r="L15" s="64">
        <v>2380</v>
      </c>
      <c r="M15" s="71">
        <f t="shared" ref="M15:M23" si="0">SUM(J15:L15)</f>
        <v>2380</v>
      </c>
      <c r="N15" s="74">
        <v>0</v>
      </c>
      <c r="O15" s="14">
        <f>M15+N15</f>
        <v>2380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6" t="s">
        <v>63</v>
      </c>
      <c r="D16" s="65">
        <v>3710</v>
      </c>
      <c r="E16" s="17"/>
      <c r="F16" s="17"/>
      <c r="G16" s="72">
        <f t="shared" ref="G16:G23" si="1">SUM(D16:F16)</f>
        <v>3710</v>
      </c>
      <c r="H16" s="75"/>
      <c r="I16" s="14">
        <f t="shared" ref="I16:I23" si="2">G16+H16</f>
        <v>3710</v>
      </c>
      <c r="J16" s="65">
        <v>3690.8</v>
      </c>
      <c r="K16" s="17"/>
      <c r="L16" s="17"/>
      <c r="M16" s="72">
        <f t="shared" si="0"/>
        <v>3690.8</v>
      </c>
      <c r="N16" s="75"/>
      <c r="O16" s="14">
        <f t="shared" ref="O16:O20" si="3">M16+N16</f>
        <v>3690.8</v>
      </c>
      <c r="P16" s="18">
        <f t="shared" ref="P16:P40" si="4">(O16-I16)/I16</f>
        <v>-5.1752021563341829E-3</v>
      </c>
      <c r="Q16" s="5"/>
    </row>
    <row r="17" spans="1:17" x14ac:dyDescent="0.25">
      <c r="A17" s="5"/>
      <c r="B17" s="16" t="s">
        <v>3</v>
      </c>
      <c r="C17" s="157" t="s">
        <v>86</v>
      </c>
      <c r="D17" s="66"/>
      <c r="E17" s="19">
        <v>0</v>
      </c>
      <c r="F17" s="19"/>
      <c r="G17" s="72">
        <f t="shared" si="1"/>
        <v>0</v>
      </c>
      <c r="H17" s="76"/>
      <c r="I17" s="14">
        <f t="shared" si="2"/>
        <v>0</v>
      </c>
      <c r="J17" s="66">
        <v>400.5</v>
      </c>
      <c r="K17" s="19"/>
      <c r="L17" s="19"/>
      <c r="M17" s="72">
        <f t="shared" si="0"/>
        <v>400.5</v>
      </c>
      <c r="N17" s="76"/>
      <c r="O17" s="14">
        <f t="shared" si="3"/>
        <v>400.5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29600</v>
      </c>
      <c r="F18" s="19"/>
      <c r="G18" s="72">
        <f t="shared" si="1"/>
        <v>29600</v>
      </c>
      <c r="H18" s="74"/>
      <c r="I18" s="14">
        <f t="shared" si="2"/>
        <v>29600</v>
      </c>
      <c r="J18" s="20"/>
      <c r="K18" s="67">
        <v>29878</v>
      </c>
      <c r="L18" s="19"/>
      <c r="M18" s="72">
        <f t="shared" si="0"/>
        <v>29878</v>
      </c>
      <c r="N18" s="74"/>
      <c r="O18" s="14">
        <f t="shared" si="3"/>
        <v>29878</v>
      </c>
      <c r="P18" s="18">
        <f t="shared" si="4"/>
        <v>9.3918918918918914E-3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1"/>
        <v>0</v>
      </c>
      <c r="H19" s="77"/>
      <c r="I19" s="14">
        <f t="shared" si="2"/>
        <v>0</v>
      </c>
      <c r="J19" s="22"/>
      <c r="K19" s="19"/>
      <c r="L19" s="68"/>
      <c r="M19" s="72">
        <f t="shared" si="0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>
        <v>100</v>
      </c>
      <c r="G20" s="72"/>
      <c r="H20" s="77"/>
      <c r="I20" s="14">
        <v>100</v>
      </c>
      <c r="J20" s="20"/>
      <c r="K20" s="17"/>
      <c r="L20" s="69">
        <v>100</v>
      </c>
      <c r="M20" s="72">
        <f t="shared" si="0"/>
        <v>100</v>
      </c>
      <c r="N20" s="77"/>
      <c r="O20" s="14">
        <f t="shared" si="3"/>
        <v>100</v>
      </c>
      <c r="P20" s="18">
        <f t="shared" si="4"/>
        <v>0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/>
      <c r="G21" s="72">
        <f t="shared" si="1"/>
        <v>0</v>
      </c>
      <c r="H21" s="78">
        <v>280</v>
      </c>
      <c r="I21" s="14">
        <f>G21+H21</f>
        <v>280</v>
      </c>
      <c r="J21" s="20"/>
      <c r="K21" s="17"/>
      <c r="L21" s="69"/>
      <c r="M21" s="72">
        <f t="shared" si="0"/>
        <v>0</v>
      </c>
      <c r="N21" s="78">
        <v>280</v>
      </c>
      <c r="O21" s="14">
        <f>M21+N21</f>
        <v>280</v>
      </c>
      <c r="P21" s="18">
        <f t="shared" si="4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1"/>
        <v>0</v>
      </c>
      <c r="H22" s="78">
        <v>280</v>
      </c>
      <c r="I22" s="14">
        <f t="shared" si="2"/>
        <v>280</v>
      </c>
      <c r="J22" s="20"/>
      <c r="K22" s="17"/>
      <c r="L22" s="69"/>
      <c r="M22" s="72">
        <f t="shared" si="0"/>
        <v>0</v>
      </c>
      <c r="N22" s="78">
        <v>280</v>
      </c>
      <c r="O22" s="14">
        <f t="shared" ref="O22:O23" si="5">M22+N22</f>
        <v>280</v>
      </c>
      <c r="P22" s="18">
        <f t="shared" si="4"/>
        <v>0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3710</v>
      </c>
      <c r="E24" s="30">
        <f>SUM(E15:E21)</f>
        <v>29600</v>
      </c>
      <c r="F24" s="30">
        <f>SUM(F15:F21)</f>
        <v>2480</v>
      </c>
      <c r="G24" s="31">
        <f>SUM(D24:F24)</f>
        <v>35790</v>
      </c>
      <c r="H24" s="32">
        <f>SUM(H15:H21)</f>
        <v>280</v>
      </c>
      <c r="I24" s="32">
        <f>SUM(I15:I21)</f>
        <v>36070</v>
      </c>
      <c r="J24" s="29">
        <f>SUM(J15:J21)</f>
        <v>4091.3</v>
      </c>
      <c r="K24" s="30">
        <f>SUM(K15:K21)</f>
        <v>29878</v>
      </c>
      <c r="L24" s="30">
        <f>SUM(L15:L21)</f>
        <v>2480</v>
      </c>
      <c r="M24" s="31">
        <f>SUM(J24:L24)</f>
        <v>36449.300000000003</v>
      </c>
      <c r="N24" s="32">
        <f>SUM(N15:N21)</f>
        <v>280</v>
      </c>
      <c r="O24" s="32">
        <f>SUM(O15:O21)</f>
        <v>36729.300000000003</v>
      </c>
      <c r="P24" s="33">
        <f t="shared" si="4"/>
        <v>1.8278347657333046E-2</v>
      </c>
      <c r="Q24" s="5"/>
    </row>
    <row r="25" spans="1:17" ht="15.75" thickBot="1" x14ac:dyDescent="0.3">
      <c r="A25" s="5"/>
      <c r="B25" s="34"/>
      <c r="C25" s="35"/>
      <c r="D25" s="235" t="s">
        <v>71</v>
      </c>
      <c r="E25" s="236"/>
      <c r="F25" s="236"/>
      <c r="G25" s="237"/>
      <c r="H25" s="237"/>
      <c r="I25" s="238"/>
      <c r="J25" s="235" t="s">
        <v>71</v>
      </c>
      <c r="K25" s="236"/>
      <c r="L25" s="236"/>
      <c r="M25" s="237"/>
      <c r="N25" s="237"/>
      <c r="O25" s="238"/>
      <c r="P25" s="205" t="s">
        <v>73</v>
      </c>
      <c r="Q25" s="5"/>
    </row>
    <row r="26" spans="1:17" ht="15.75" thickBot="1" x14ac:dyDescent="0.3">
      <c r="A26" s="5"/>
      <c r="B26" s="231" t="s">
        <v>37</v>
      </c>
      <c r="C26" s="208" t="s">
        <v>38</v>
      </c>
      <c r="D26" s="239" t="s">
        <v>72</v>
      </c>
      <c r="E26" s="240"/>
      <c r="F26" s="240"/>
      <c r="G26" s="241" t="s">
        <v>67</v>
      </c>
      <c r="H26" s="243" t="s">
        <v>70</v>
      </c>
      <c r="I26" s="245" t="s">
        <v>71</v>
      </c>
      <c r="J26" s="239" t="s">
        <v>72</v>
      </c>
      <c r="K26" s="240"/>
      <c r="L26" s="240"/>
      <c r="M26" s="241" t="s">
        <v>67</v>
      </c>
      <c r="N26" s="243" t="s">
        <v>70</v>
      </c>
      <c r="O26" s="245" t="s">
        <v>71</v>
      </c>
      <c r="P26" s="206"/>
      <c r="Q26" s="5"/>
    </row>
    <row r="27" spans="1:17" ht="15.75" thickBot="1" x14ac:dyDescent="0.3">
      <c r="A27" s="5"/>
      <c r="B27" s="232"/>
      <c r="C27" s="209"/>
      <c r="D27" s="36" t="s">
        <v>57</v>
      </c>
      <c r="E27" s="37" t="s">
        <v>58</v>
      </c>
      <c r="F27" s="38" t="s">
        <v>59</v>
      </c>
      <c r="G27" s="242"/>
      <c r="H27" s="244"/>
      <c r="I27" s="246"/>
      <c r="J27" s="36" t="s">
        <v>57</v>
      </c>
      <c r="K27" s="37" t="s">
        <v>58</v>
      </c>
      <c r="L27" s="38" t="s">
        <v>59</v>
      </c>
      <c r="M27" s="242"/>
      <c r="N27" s="244"/>
      <c r="O27" s="246"/>
      <c r="P27" s="207"/>
      <c r="Q27" s="5"/>
    </row>
    <row r="28" spans="1:17" x14ac:dyDescent="0.25">
      <c r="A28" s="5"/>
      <c r="B28" s="39" t="s">
        <v>19</v>
      </c>
      <c r="C28" s="40" t="s">
        <v>10</v>
      </c>
      <c r="D28" s="80">
        <v>427</v>
      </c>
      <c r="E28" s="80"/>
      <c r="F28" s="80">
        <v>100</v>
      </c>
      <c r="G28" s="81">
        <f>SUM(D28:F28)</f>
        <v>527</v>
      </c>
      <c r="H28" s="81"/>
      <c r="I28" s="41">
        <f>G28+H28</f>
        <v>527</v>
      </c>
      <c r="J28" s="89">
        <v>427</v>
      </c>
      <c r="K28" s="80"/>
      <c r="L28" s="80">
        <v>100</v>
      </c>
      <c r="M28" s="81">
        <f>SUM(J28:L28)</f>
        <v>527</v>
      </c>
      <c r="N28" s="81"/>
      <c r="O28" s="41">
        <f>M28+N28</f>
        <v>527</v>
      </c>
      <c r="P28" s="15">
        <f t="shared" si="4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359</v>
      </c>
      <c r="E29" s="82"/>
      <c r="F29" s="82">
        <v>1993</v>
      </c>
      <c r="G29" s="83">
        <f t="shared" ref="G29:G38" si="6">SUM(D29:F29)</f>
        <v>2352</v>
      </c>
      <c r="H29" s="84">
        <v>22</v>
      </c>
      <c r="I29" s="14">
        <f t="shared" ref="I29:I38" si="7">G29+H29</f>
        <v>2374</v>
      </c>
      <c r="J29" s="90">
        <v>359</v>
      </c>
      <c r="K29" s="82"/>
      <c r="L29" s="82">
        <v>1993</v>
      </c>
      <c r="M29" s="83">
        <f t="shared" ref="M29:M38" si="8">SUM(J29:L29)</f>
        <v>2352</v>
      </c>
      <c r="N29" s="84">
        <v>22</v>
      </c>
      <c r="O29" s="14">
        <f t="shared" ref="O29:O38" si="9">M29+N29</f>
        <v>2374</v>
      </c>
      <c r="P29" s="18">
        <f t="shared" si="4"/>
        <v>0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1507</v>
      </c>
      <c r="E30" s="85"/>
      <c r="F30" s="85">
        <v>208</v>
      </c>
      <c r="G30" s="83">
        <f t="shared" si="6"/>
        <v>1715</v>
      </c>
      <c r="H30" s="83">
        <v>258</v>
      </c>
      <c r="I30" s="14">
        <f t="shared" si="7"/>
        <v>1973</v>
      </c>
      <c r="J30" s="91">
        <v>1507</v>
      </c>
      <c r="K30" s="85"/>
      <c r="L30" s="85">
        <v>208</v>
      </c>
      <c r="M30" s="83">
        <f t="shared" si="8"/>
        <v>1715</v>
      </c>
      <c r="N30" s="83">
        <v>258</v>
      </c>
      <c r="O30" s="14">
        <f t="shared" si="9"/>
        <v>1973</v>
      </c>
      <c r="P30" s="18">
        <f t="shared" si="4"/>
        <v>0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764</v>
      </c>
      <c r="E31" s="85"/>
      <c r="F31" s="85">
        <v>179</v>
      </c>
      <c r="G31" s="83">
        <f t="shared" si="6"/>
        <v>943</v>
      </c>
      <c r="H31" s="83"/>
      <c r="I31" s="14">
        <f t="shared" si="7"/>
        <v>943</v>
      </c>
      <c r="J31" s="91">
        <v>814.1</v>
      </c>
      <c r="K31" s="85"/>
      <c r="L31" s="85">
        <v>179</v>
      </c>
      <c r="M31" s="83">
        <f t="shared" si="8"/>
        <v>993.1</v>
      </c>
      <c r="N31" s="83"/>
      <c r="O31" s="14">
        <f t="shared" si="9"/>
        <v>993.1</v>
      </c>
      <c r="P31" s="18">
        <f t="shared" si="4"/>
        <v>5.3128313891834596E-2</v>
      </c>
      <c r="Q31" s="5"/>
    </row>
    <row r="32" spans="1:17" x14ac:dyDescent="0.25">
      <c r="A32" s="5"/>
      <c r="B32" s="16" t="s">
        <v>26</v>
      </c>
      <c r="C32" s="43" t="s">
        <v>18</v>
      </c>
      <c r="D32" s="86" t="s">
        <v>98</v>
      </c>
      <c r="E32" s="85">
        <v>29600</v>
      </c>
      <c r="F32" s="85"/>
      <c r="G32" s="83">
        <f t="shared" si="6"/>
        <v>29600</v>
      </c>
      <c r="H32" s="83"/>
      <c r="I32" s="14">
        <f t="shared" si="7"/>
        <v>29600</v>
      </c>
      <c r="J32" s="92">
        <v>350.4</v>
      </c>
      <c r="K32" s="85">
        <v>22121.9</v>
      </c>
      <c r="L32" s="85"/>
      <c r="M32" s="83">
        <f t="shared" si="8"/>
        <v>22472.300000000003</v>
      </c>
      <c r="N32" s="83"/>
      <c r="O32" s="14">
        <f t="shared" si="9"/>
        <v>22472.300000000003</v>
      </c>
      <c r="P32" s="18">
        <f t="shared" si="4"/>
        <v>-0.24080067567567559</v>
      </c>
      <c r="Q32" s="5"/>
    </row>
    <row r="33" spans="1:17" x14ac:dyDescent="0.25">
      <c r="A33" s="5"/>
      <c r="B33" s="16" t="s">
        <v>28</v>
      </c>
      <c r="C33" s="44" t="s">
        <v>42</v>
      </c>
      <c r="D33" s="86" t="s">
        <v>98</v>
      </c>
      <c r="E33" s="85"/>
      <c r="F33" s="85"/>
      <c r="G33" s="83">
        <f t="shared" si="6"/>
        <v>0</v>
      </c>
      <c r="H33" s="83"/>
      <c r="I33" s="14">
        <f t="shared" si="7"/>
        <v>0</v>
      </c>
      <c r="J33" s="92"/>
      <c r="K33" s="180">
        <v>21478.9</v>
      </c>
      <c r="L33" s="85"/>
      <c r="M33" s="83">
        <f t="shared" si="8"/>
        <v>21478.9</v>
      </c>
      <c r="N33" s="83"/>
      <c r="O33" s="14">
        <f t="shared" si="9"/>
        <v>21478.9</v>
      </c>
      <c r="P33" s="18" t="e">
        <f t="shared" si="4"/>
        <v>#DIV/0!</v>
      </c>
      <c r="Q33" s="45"/>
    </row>
    <row r="34" spans="1:17" x14ac:dyDescent="0.25">
      <c r="A34" s="5"/>
      <c r="B34" s="16" t="s">
        <v>30</v>
      </c>
      <c r="C34" s="46" t="s">
        <v>21</v>
      </c>
      <c r="D34" s="86" t="s">
        <v>98</v>
      </c>
      <c r="E34" s="85"/>
      <c r="F34" s="85"/>
      <c r="G34" s="83">
        <f t="shared" si="6"/>
        <v>0</v>
      </c>
      <c r="H34" s="83"/>
      <c r="I34" s="14">
        <f t="shared" si="7"/>
        <v>0</v>
      </c>
      <c r="J34" s="92" t="s">
        <v>98</v>
      </c>
      <c r="K34" s="180">
        <v>70</v>
      </c>
      <c r="L34" s="85"/>
      <c r="M34" s="83">
        <f t="shared" si="8"/>
        <v>70</v>
      </c>
      <c r="N34" s="83"/>
      <c r="O34" s="14">
        <f t="shared" si="9"/>
        <v>70</v>
      </c>
      <c r="P34" s="18" t="e">
        <f t="shared" si="4"/>
        <v>#DIV/0!</v>
      </c>
      <c r="Q34" s="5"/>
    </row>
    <row r="35" spans="1:17" x14ac:dyDescent="0.25">
      <c r="A35" s="5"/>
      <c r="B35" s="16" t="s">
        <v>32</v>
      </c>
      <c r="C35" s="43" t="s">
        <v>23</v>
      </c>
      <c r="D35" s="86" t="s">
        <v>98</v>
      </c>
      <c r="E35" s="85"/>
      <c r="F35" s="85"/>
      <c r="G35" s="83">
        <f t="shared" si="6"/>
        <v>0</v>
      </c>
      <c r="H35" s="83"/>
      <c r="I35" s="14">
        <f t="shared" si="7"/>
        <v>0</v>
      </c>
      <c r="J35" s="92"/>
      <c r="K35" s="180">
        <v>7756.1</v>
      </c>
      <c r="L35" s="85"/>
      <c r="M35" s="83">
        <f t="shared" si="8"/>
        <v>7756.1</v>
      </c>
      <c r="N35" s="83"/>
      <c r="O35" s="14">
        <f t="shared" si="9"/>
        <v>7756.1</v>
      </c>
      <c r="P35" s="18" t="e">
        <f t="shared" si="4"/>
        <v>#DIV/0!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98</v>
      </c>
      <c r="E36" s="85"/>
      <c r="F36" s="85"/>
      <c r="G36" s="83">
        <f t="shared" si="6"/>
        <v>0</v>
      </c>
      <c r="H36" s="83"/>
      <c r="I36" s="14">
        <f t="shared" si="7"/>
        <v>0</v>
      </c>
      <c r="J36" s="91"/>
      <c r="K36" s="85"/>
      <c r="L36" s="85"/>
      <c r="M36" s="83">
        <f t="shared" si="8"/>
        <v>0</v>
      </c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255</v>
      </c>
      <c r="E37" s="85"/>
      <c r="F37" s="85"/>
      <c r="G37" s="83">
        <f t="shared" si="6"/>
        <v>255</v>
      </c>
      <c r="H37" s="83"/>
      <c r="I37" s="14">
        <f t="shared" si="7"/>
        <v>255</v>
      </c>
      <c r="J37" s="91">
        <v>251.8</v>
      </c>
      <c r="K37" s="85"/>
      <c r="L37" s="85"/>
      <c r="M37" s="83">
        <f t="shared" si="8"/>
        <v>251.8</v>
      </c>
      <c r="N37" s="83"/>
      <c r="O37" s="14">
        <f t="shared" si="9"/>
        <v>251.8</v>
      </c>
      <c r="P37" s="18">
        <f t="shared" si="4"/>
        <v>-1.2549019607843093E-2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398</v>
      </c>
      <c r="E38" s="87"/>
      <c r="F38" s="87"/>
      <c r="G38" s="83">
        <f t="shared" si="6"/>
        <v>398</v>
      </c>
      <c r="H38" s="88"/>
      <c r="I38" s="26">
        <f t="shared" si="7"/>
        <v>398</v>
      </c>
      <c r="J38" s="93">
        <v>382</v>
      </c>
      <c r="K38" s="87"/>
      <c r="L38" s="87"/>
      <c r="M38" s="88">
        <f t="shared" si="8"/>
        <v>382</v>
      </c>
      <c r="N38" s="88"/>
      <c r="O38" s="26">
        <f t="shared" si="9"/>
        <v>382</v>
      </c>
      <c r="P38" s="18">
        <f t="shared" si="4"/>
        <v>-4.0201005025125629E-2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3710</v>
      </c>
      <c r="E39" s="47">
        <f>SUM(E35:E38)+SUM(E28:E32)</f>
        <v>29600</v>
      </c>
      <c r="F39" s="47">
        <f>SUM(F35:F38)+SUM(F28:F32)</f>
        <v>2480</v>
      </c>
      <c r="G39" s="178">
        <f>SUM(D39:F39)</f>
        <v>35790</v>
      </c>
      <c r="H39" s="48">
        <f>SUM(H28:H32)+SUM(H35:H38)</f>
        <v>280</v>
      </c>
      <c r="I39" s="49">
        <f>SUM(I35:I38)+SUM(I28:I32)</f>
        <v>36070</v>
      </c>
      <c r="J39" s="47">
        <f>SUM(J35:J38)+SUM(J28:J32)</f>
        <v>4091.3</v>
      </c>
      <c r="K39" s="47">
        <f>SUM(K35:K38)+SUM(K28:K32)</f>
        <v>29878</v>
      </c>
      <c r="L39" s="47">
        <f>SUM(L35:L38)+SUM(L28:L32)</f>
        <v>2480</v>
      </c>
      <c r="M39" s="178">
        <f>SUM(J39:L39)</f>
        <v>36449.300000000003</v>
      </c>
      <c r="N39" s="48">
        <f>SUM(N28:N32)+SUM(N35:N38)</f>
        <v>280</v>
      </c>
      <c r="O39" s="49">
        <f>SUM(O35:O38)+SUM(O28:O32)</f>
        <v>36729.300000000003</v>
      </c>
      <c r="P39" s="50">
        <f t="shared" si="4"/>
        <v>1.8278347657333046E-2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0</v>
      </c>
      <c r="K40" s="128">
        <f t="shared" si="10"/>
        <v>0</v>
      </c>
      <c r="L40" s="128">
        <f t="shared" si="10"/>
        <v>0</v>
      </c>
      <c r="M40" s="139">
        <f t="shared" si="10"/>
        <v>0</v>
      </c>
      <c r="N40" s="139">
        <f t="shared" si="10"/>
        <v>0</v>
      </c>
      <c r="O40" s="140">
        <f t="shared" si="10"/>
        <v>0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68</v>
      </c>
      <c r="D41" s="132"/>
      <c r="E41" s="133"/>
      <c r="F41" s="133"/>
      <c r="G41" s="134"/>
      <c r="H41" s="135"/>
      <c r="I41" s="136">
        <f>I40-D16</f>
        <v>-3710</v>
      </c>
      <c r="J41" s="132"/>
      <c r="K41" s="133"/>
      <c r="L41" s="133"/>
      <c r="M41" s="134"/>
      <c r="N41" s="137"/>
      <c r="O41" s="136">
        <f>O40-J16</f>
        <v>-3690.8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191" t="s">
        <v>91</v>
      </c>
      <c r="D43" s="125" t="s">
        <v>41</v>
      </c>
      <c r="E43" s="52" t="s">
        <v>92</v>
      </c>
      <c r="F43" s="53" t="s">
        <v>36</v>
      </c>
      <c r="G43" s="56"/>
      <c r="H43" s="56"/>
      <c r="I43" s="57"/>
      <c r="J43" s="191" t="s">
        <v>93</v>
      </c>
      <c r="K43" s="193"/>
      <c r="L43" s="194"/>
      <c r="M43" s="114" t="s">
        <v>41</v>
      </c>
      <c r="N43" s="115" t="s">
        <v>92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192"/>
      <c r="D44" s="106">
        <v>271</v>
      </c>
      <c r="E44" s="123">
        <v>271</v>
      </c>
      <c r="F44" s="124">
        <v>0</v>
      </c>
      <c r="G44" s="56"/>
      <c r="H44" s="56"/>
      <c r="I44" s="57"/>
      <c r="J44" s="192"/>
      <c r="K44" s="195"/>
      <c r="L44" s="196"/>
      <c r="M44" s="104">
        <v>251.8</v>
      </c>
      <c r="N44" s="104">
        <v>251.8</v>
      </c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191" t="s">
        <v>95</v>
      </c>
      <c r="D46" s="107" t="s">
        <v>97</v>
      </c>
      <c r="E46" s="108" t="s">
        <v>94</v>
      </c>
      <c r="F46" s="56"/>
      <c r="G46" s="56"/>
      <c r="H46" s="56"/>
      <c r="I46" s="57"/>
      <c r="J46" s="191" t="s">
        <v>96</v>
      </c>
      <c r="K46" s="193"/>
      <c r="L46" s="193"/>
      <c r="M46" s="109" t="s">
        <v>97</v>
      </c>
      <c r="N46" s="198" t="s">
        <v>94</v>
      </c>
      <c r="O46" s="199"/>
      <c r="P46" s="58"/>
      <c r="Q46" s="97"/>
    </row>
    <row r="47" spans="1:17" ht="15.75" thickBot="1" x14ac:dyDescent="0.3">
      <c r="A47" s="5"/>
      <c r="B47" s="54"/>
      <c r="C47" s="197"/>
      <c r="D47" s="106">
        <v>0</v>
      </c>
      <c r="E47" s="111">
        <v>0</v>
      </c>
      <c r="F47" s="56"/>
      <c r="G47" s="56"/>
      <c r="H47" s="56"/>
      <c r="I47" s="57"/>
      <c r="J47" s="192"/>
      <c r="K47" s="195"/>
      <c r="L47" s="195"/>
      <c r="M47" s="105">
        <v>397</v>
      </c>
      <c r="N47" s="200">
        <v>512.70000000000005</v>
      </c>
      <c r="O47" s="201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90</v>
      </c>
      <c r="D49" s="113" t="s">
        <v>77</v>
      </c>
      <c r="E49" s="113" t="s">
        <v>78</v>
      </c>
      <c r="F49" s="113" t="s">
        <v>79</v>
      </c>
      <c r="G49" s="113" t="s">
        <v>80</v>
      </c>
      <c r="H49" s="56"/>
      <c r="I49" s="119" t="s">
        <v>89</v>
      </c>
      <c r="J49" s="120"/>
      <c r="K49" s="120"/>
      <c r="L49" s="223"/>
      <c r="M49" s="223"/>
      <c r="N49" s="223"/>
      <c r="O49" s="223"/>
      <c r="P49" s="224"/>
      <c r="Q49" s="5"/>
    </row>
    <row r="50" spans="1:17" s="3" customFormat="1" x14ac:dyDescent="0.25">
      <c r="A50" s="5"/>
      <c r="B50" s="54"/>
      <c r="C50" s="59" t="s">
        <v>74</v>
      </c>
      <c r="D50" s="94">
        <v>4061</v>
      </c>
      <c r="E50" s="94">
        <v>912</v>
      </c>
      <c r="F50" s="179">
        <v>975</v>
      </c>
      <c r="G50" s="60">
        <f>D50+E50-F50</f>
        <v>3998</v>
      </c>
      <c r="H50" s="56"/>
      <c r="I50" s="225" t="s">
        <v>111</v>
      </c>
      <c r="J50" s="226"/>
      <c r="K50" s="226"/>
      <c r="L50" s="226"/>
      <c r="M50" s="226"/>
      <c r="N50" s="226"/>
      <c r="O50" s="226"/>
      <c r="P50" s="227"/>
      <c r="Q50" s="5"/>
    </row>
    <row r="51" spans="1:17" s="3" customFormat="1" x14ac:dyDescent="0.25">
      <c r="A51" s="5"/>
      <c r="B51" s="54"/>
      <c r="C51" s="59" t="s">
        <v>75</v>
      </c>
      <c r="D51" s="94">
        <v>1708</v>
      </c>
      <c r="E51" s="94">
        <v>100</v>
      </c>
      <c r="F51" s="179">
        <v>60</v>
      </c>
      <c r="G51" s="60">
        <f t="shared" ref="G51:G54" si="11">D51+E51-F51</f>
        <v>1748</v>
      </c>
      <c r="H51" s="56"/>
      <c r="I51" s="225"/>
      <c r="J51" s="226"/>
      <c r="K51" s="226"/>
      <c r="L51" s="226"/>
      <c r="M51" s="226"/>
      <c r="N51" s="226"/>
      <c r="O51" s="226"/>
      <c r="P51" s="227"/>
      <c r="Q51" s="5"/>
    </row>
    <row r="52" spans="1:17" s="3" customFormat="1" x14ac:dyDescent="0.25">
      <c r="A52" s="5"/>
      <c r="B52" s="54"/>
      <c r="C52" s="59" t="s">
        <v>76</v>
      </c>
      <c r="D52" s="94">
        <v>1562</v>
      </c>
      <c r="E52" s="94">
        <v>397</v>
      </c>
      <c r="F52" s="179">
        <v>512.70000000000005</v>
      </c>
      <c r="G52" s="60">
        <f t="shared" si="11"/>
        <v>1446.3</v>
      </c>
      <c r="H52" s="56"/>
      <c r="I52" s="225"/>
      <c r="J52" s="226"/>
      <c r="K52" s="226"/>
      <c r="L52" s="226"/>
      <c r="M52" s="226"/>
      <c r="N52" s="226"/>
      <c r="O52" s="226"/>
      <c r="P52" s="227"/>
      <c r="Q52" s="5"/>
    </row>
    <row r="53" spans="1:17" s="3" customFormat="1" x14ac:dyDescent="0.25">
      <c r="A53" s="5"/>
      <c r="B53" s="54"/>
      <c r="C53" s="59" t="s">
        <v>101</v>
      </c>
      <c r="D53" s="94">
        <v>626</v>
      </c>
      <c r="E53" s="94">
        <v>100</v>
      </c>
      <c r="F53" s="179">
        <v>20</v>
      </c>
      <c r="G53" s="60">
        <v>706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x14ac:dyDescent="0.25">
      <c r="A54" s="5"/>
      <c r="B54" s="54"/>
      <c r="C54" s="162" t="s">
        <v>102</v>
      </c>
      <c r="D54" s="94">
        <v>165</v>
      </c>
      <c r="E54" s="94">
        <v>400</v>
      </c>
      <c r="F54" s="179">
        <v>400</v>
      </c>
      <c r="G54" s="60">
        <f t="shared" si="11"/>
        <v>165</v>
      </c>
      <c r="H54" s="56"/>
      <c r="I54" s="228"/>
      <c r="J54" s="229"/>
      <c r="K54" s="229"/>
      <c r="L54" s="229"/>
      <c r="M54" s="229"/>
      <c r="N54" s="229"/>
      <c r="O54" s="229"/>
      <c r="P54" s="230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81</v>
      </c>
      <c r="D56" s="113" t="s">
        <v>82</v>
      </c>
      <c r="E56" s="113" t="s">
        <v>83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55</v>
      </c>
      <c r="E57" s="95">
        <v>55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4"/>
      <c r="Q59" s="5"/>
    </row>
    <row r="60" spans="1:17" s="3" customFormat="1" x14ac:dyDescent="0.25">
      <c r="A60" s="5"/>
      <c r="B60" s="142" t="s">
        <v>99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183" t="s">
        <v>112</v>
      </c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4"/>
      <c r="Q61" s="5"/>
    </row>
    <row r="62" spans="1:17" s="3" customFormat="1" x14ac:dyDescent="0.25">
      <c r="A62" s="5"/>
      <c r="B62" s="183" t="s">
        <v>100</v>
      </c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4"/>
      <c r="Q62" s="5"/>
    </row>
    <row r="63" spans="1:17" s="3" customFormat="1" x14ac:dyDescent="0.25">
      <c r="A63" s="5"/>
      <c r="B63" s="183" t="s">
        <v>113</v>
      </c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4"/>
      <c r="Q63" s="5"/>
    </row>
    <row r="64" spans="1:17" s="3" customFormat="1" x14ac:dyDescent="0.25">
      <c r="A64" s="5"/>
      <c r="B64" s="183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4"/>
      <c r="Q64" s="5"/>
    </row>
    <row r="65" spans="1:17" s="3" customFormat="1" x14ac:dyDescent="0.25">
      <c r="A65" s="5"/>
      <c r="B65" s="145" t="s">
        <v>54</v>
      </c>
      <c r="C65" s="101"/>
      <c r="D65" s="101"/>
      <c r="E65" s="10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77" t="s">
        <v>105</v>
      </c>
      <c r="C66" s="171"/>
      <c r="D66" s="2" t="s">
        <v>114</v>
      </c>
      <c r="E66" s="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45" t="s">
        <v>55</v>
      </c>
      <c r="C67" s="146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109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56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x14ac:dyDescent="0.25">
      <c r="A70" s="97"/>
      <c r="B70" s="167"/>
      <c r="C70" s="166"/>
      <c r="D70" s="167"/>
      <c r="E70" s="16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97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18" t="s">
        <v>103</v>
      </c>
      <c r="C72" s="174"/>
      <c r="D72" s="172"/>
      <c r="E72" s="172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97"/>
    </row>
    <row r="73" spans="1:17" s="3" customFormat="1" x14ac:dyDescent="0.25">
      <c r="A73" s="97"/>
      <c r="B73" s="173"/>
      <c r="C73" s="146"/>
      <c r="D73" s="171"/>
      <c r="E73" s="17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97"/>
    </row>
    <row r="74" spans="1:17" s="3" customFormat="1" x14ac:dyDescent="0.25">
      <c r="A74" s="5"/>
      <c r="B74" s="145" t="s">
        <v>110</v>
      </c>
      <c r="C74" s="2"/>
      <c r="D74" s="2"/>
      <c r="E74" s="2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5"/>
    </row>
    <row r="75" spans="1:17" s="3" customFormat="1" x14ac:dyDescent="0.25">
      <c r="A75" s="5"/>
      <c r="B75" s="145" t="s">
        <v>115</v>
      </c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 t="s">
        <v>116</v>
      </c>
      <c r="C76" s="2"/>
      <c r="D76" s="2"/>
      <c r="E76" s="2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 t="s">
        <v>117</v>
      </c>
      <c r="C77" s="2"/>
      <c r="D77" s="2"/>
      <c r="E77" s="2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/>
      <c r="C78" s="2"/>
      <c r="D78" s="2"/>
      <c r="E78" s="2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/>
      <c r="C79" s="2"/>
      <c r="D79" s="2"/>
      <c r="E79" s="2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/>
      <c r="C80" s="2"/>
      <c r="D80" s="2"/>
      <c r="E80" s="2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/>
      <c r="C81" s="2"/>
      <c r="D81" s="2"/>
      <c r="E81" s="2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77"/>
      <c r="C82" s="171"/>
      <c r="D82" s="2"/>
      <c r="E82" s="2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45"/>
      <c r="C83" s="2"/>
      <c r="D83" s="2"/>
      <c r="E83" s="2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47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185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7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88</v>
      </c>
      <c r="C108" s="141">
        <v>43658</v>
      </c>
      <c r="D108" s="61" t="s">
        <v>84</v>
      </c>
      <c r="E108" s="181" t="s">
        <v>118</v>
      </c>
      <c r="F108" s="181"/>
      <c r="G108" s="181"/>
      <c r="H108" s="61"/>
      <c r="I108" s="61" t="s">
        <v>85</v>
      </c>
      <c r="J108" s="182" t="s">
        <v>119</v>
      </c>
      <c r="K108" s="182"/>
      <c r="L108" s="182"/>
      <c r="M108" s="182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87</v>
      </c>
      <c r="E110" s="63"/>
      <c r="F110" s="63"/>
      <c r="G110" s="63"/>
      <c r="H110" s="61"/>
      <c r="I110" s="61" t="s">
        <v>87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idden="1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idden="1" x14ac:dyDescent="0.25"/>
    <row r="145" hidden="1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B10:B13"/>
    <mergeCell ref="J10:O10"/>
    <mergeCell ref="J11:M11"/>
    <mergeCell ref="J12:O12"/>
    <mergeCell ref="J13:L13"/>
    <mergeCell ref="M13:M14"/>
    <mergeCell ref="N13:N1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62:P62"/>
    <mergeCell ref="D59:P59"/>
    <mergeCell ref="B61:P61"/>
    <mergeCell ref="I50:P50"/>
    <mergeCell ref="I51:P51"/>
    <mergeCell ref="I52:P52"/>
    <mergeCell ref="I54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E108:G108"/>
    <mergeCell ref="J108:M108"/>
    <mergeCell ref="B63:P63"/>
    <mergeCell ref="B106:P106"/>
    <mergeCell ref="B64:P6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2019-07-12T09:16:35Z</cp:lastPrinted>
  <dcterms:created xsi:type="dcterms:W3CDTF">2017-02-23T12:10:09Z</dcterms:created>
  <dcterms:modified xsi:type="dcterms:W3CDTF">2019-07-12T09:46:43Z</dcterms:modified>
</cp:coreProperties>
</file>