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435"/>
  </bookViews>
  <sheets>
    <sheet name="Rozpočet P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G34" i="1"/>
  <c r="R52" i="1" l="1"/>
  <c r="R49" i="1"/>
  <c r="K55" i="1" l="1"/>
  <c r="K50" i="1"/>
  <c r="D60" i="1"/>
  <c r="D53" i="1"/>
  <c r="K57" i="1" l="1"/>
  <c r="D62" i="1"/>
  <c r="E34" i="1"/>
  <c r="D34" i="1"/>
  <c r="Q34" i="1"/>
  <c r="P34" i="1"/>
  <c r="N34" i="1"/>
  <c r="M34" i="1"/>
  <c r="K34" i="1"/>
  <c r="J34" i="1"/>
  <c r="H34" i="1"/>
  <c r="R34" i="1" l="1"/>
  <c r="O34" i="1"/>
  <c r="L34" i="1"/>
  <c r="I34" i="1"/>
  <c r="F34" i="1"/>
  <c r="R41" i="1"/>
  <c r="R40" i="1"/>
  <c r="R39" i="1"/>
  <c r="Q38" i="1"/>
  <c r="Q33" i="1" s="1"/>
  <c r="P38" i="1"/>
  <c r="P33" i="1" s="1"/>
  <c r="R32" i="1"/>
  <c r="R31" i="1"/>
  <c r="R30" i="1"/>
  <c r="R29" i="1"/>
  <c r="R28" i="1"/>
  <c r="R27" i="1"/>
  <c r="R26" i="1"/>
  <c r="R25" i="1"/>
  <c r="R24" i="1"/>
  <c r="R23" i="1"/>
  <c r="R22" i="1"/>
  <c r="Q21" i="1"/>
  <c r="R20" i="1"/>
  <c r="R19" i="1"/>
  <c r="R18" i="1"/>
  <c r="R17" i="1"/>
  <c r="R16" i="1"/>
  <c r="R15" i="1"/>
  <c r="R14" i="1"/>
  <c r="R13" i="1"/>
  <c r="O41" i="1"/>
  <c r="O40" i="1"/>
  <c r="O39" i="1"/>
  <c r="N38" i="1"/>
  <c r="M38" i="1"/>
  <c r="O32" i="1"/>
  <c r="O31" i="1"/>
  <c r="O30" i="1"/>
  <c r="O29" i="1"/>
  <c r="O28" i="1"/>
  <c r="O27" i="1"/>
  <c r="O26" i="1"/>
  <c r="O25" i="1"/>
  <c r="O24" i="1"/>
  <c r="O23" i="1"/>
  <c r="O22" i="1"/>
  <c r="N21" i="1"/>
  <c r="M21" i="1"/>
  <c r="O20" i="1"/>
  <c r="O19" i="1"/>
  <c r="O18" i="1"/>
  <c r="O17" i="1"/>
  <c r="O16" i="1"/>
  <c r="O15" i="1"/>
  <c r="O14" i="1"/>
  <c r="O13" i="1"/>
  <c r="L41" i="1"/>
  <c r="L40" i="1"/>
  <c r="L39" i="1"/>
  <c r="K38" i="1"/>
  <c r="K33" i="1" s="1"/>
  <c r="J38" i="1"/>
  <c r="J33" i="1" s="1"/>
  <c r="L32" i="1"/>
  <c r="L31" i="1"/>
  <c r="L30" i="1"/>
  <c r="L29" i="1"/>
  <c r="L28" i="1"/>
  <c r="L27" i="1"/>
  <c r="L26" i="1"/>
  <c r="L25" i="1"/>
  <c r="L24" i="1"/>
  <c r="L23" i="1"/>
  <c r="L22" i="1"/>
  <c r="K21" i="1"/>
  <c r="J21" i="1"/>
  <c r="J35" i="1" s="1"/>
  <c r="L20" i="1"/>
  <c r="L19" i="1"/>
  <c r="L18" i="1"/>
  <c r="L17" i="1"/>
  <c r="L16" i="1"/>
  <c r="L15" i="1"/>
  <c r="L14" i="1"/>
  <c r="L13" i="1"/>
  <c r="I41" i="1"/>
  <c r="I40" i="1"/>
  <c r="I39" i="1"/>
  <c r="H38" i="1"/>
  <c r="G38" i="1"/>
  <c r="G33" i="1" s="1"/>
  <c r="I32" i="1"/>
  <c r="I31" i="1"/>
  <c r="I30" i="1"/>
  <c r="I29" i="1"/>
  <c r="I28" i="1"/>
  <c r="I27" i="1"/>
  <c r="I26" i="1"/>
  <c r="I25" i="1"/>
  <c r="I24" i="1"/>
  <c r="I23" i="1"/>
  <c r="I22" i="1"/>
  <c r="H21" i="1"/>
  <c r="G21" i="1"/>
  <c r="I20" i="1"/>
  <c r="I19" i="1"/>
  <c r="I18" i="1"/>
  <c r="I17" i="1"/>
  <c r="I16" i="1"/>
  <c r="I15" i="1"/>
  <c r="I14" i="1"/>
  <c r="I13" i="1"/>
  <c r="F41" i="1"/>
  <c r="F40" i="1"/>
  <c r="F39" i="1"/>
  <c r="E38" i="1"/>
  <c r="E33" i="1" s="1"/>
  <c r="D38" i="1"/>
  <c r="F32" i="1"/>
  <c r="F31" i="1"/>
  <c r="F30" i="1"/>
  <c r="F29" i="1"/>
  <c r="F28" i="1"/>
  <c r="F27" i="1"/>
  <c r="F26" i="1"/>
  <c r="F25" i="1"/>
  <c r="F24" i="1"/>
  <c r="F23" i="1"/>
  <c r="F22" i="1"/>
  <c r="E21" i="1"/>
  <c r="D21" i="1"/>
  <c r="F20" i="1"/>
  <c r="F19" i="1"/>
  <c r="F18" i="1"/>
  <c r="F17" i="1"/>
  <c r="F16" i="1"/>
  <c r="F15" i="1"/>
  <c r="F14" i="1"/>
  <c r="F13" i="1"/>
  <c r="D33" i="1" l="1"/>
  <c r="F33" i="1" s="1"/>
  <c r="F21" i="1"/>
  <c r="O21" i="1"/>
  <c r="G36" i="1"/>
  <c r="I36" i="1" s="1"/>
  <c r="O38" i="1"/>
  <c r="R21" i="1"/>
  <c r="P36" i="1"/>
  <c r="R36" i="1" s="1"/>
  <c r="F36" i="1"/>
  <c r="L38" i="1"/>
  <c r="D35" i="1"/>
  <c r="D37" i="1" s="1"/>
  <c r="I21" i="1"/>
  <c r="K35" i="1"/>
  <c r="K37" i="1" s="1"/>
  <c r="M33" i="1"/>
  <c r="O33" i="1" s="1"/>
  <c r="G35" i="1"/>
  <c r="N35" i="1"/>
  <c r="N37" i="1" s="1"/>
  <c r="L21" i="1"/>
  <c r="P35" i="1"/>
  <c r="R33" i="1"/>
  <c r="Q35" i="1"/>
  <c r="Q37" i="1" s="1"/>
  <c r="R38" i="1"/>
  <c r="M36" i="1"/>
  <c r="O36" i="1" s="1"/>
  <c r="M35" i="1"/>
  <c r="L36" i="1"/>
  <c r="L33" i="1"/>
  <c r="I33" i="1"/>
  <c r="H35" i="1"/>
  <c r="H37" i="1" s="1"/>
  <c r="I38" i="1"/>
  <c r="E35" i="1"/>
  <c r="E37" i="1" s="1"/>
  <c r="F38" i="1"/>
  <c r="P37" i="1" l="1"/>
  <c r="R37" i="1" s="1"/>
  <c r="G37" i="1"/>
  <c r="I37" i="1" s="1"/>
  <c r="L35" i="1"/>
  <c r="F35" i="1"/>
  <c r="I35" i="1"/>
  <c r="R35" i="1"/>
  <c r="M37" i="1"/>
  <c r="O37" i="1" s="1"/>
  <c r="O35" i="1"/>
  <c r="J37" i="1"/>
  <c r="L37" i="1" s="1"/>
  <c r="F37" i="1"/>
</calcChain>
</file>

<file path=xl/sharedStrings.xml><?xml version="1.0" encoding="utf-8"?>
<sst xmlns="http://schemas.openxmlformats.org/spreadsheetml/2006/main" count="146" uniqueCount="130">
  <si>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</si>
  <si>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</si>
  <si>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</si>
  <si>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</si>
  <si>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</si>
  <si>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</si>
  <si>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</si>
  <si>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</si>
  <si>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</si>
  <si>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</si>
  <si>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</si>
  <si>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</si>
  <si>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</si>
  <si>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</si>
  <si>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</si>
  <si>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</si>
  <si>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</si>
  <si>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</si>
  <si>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</si>
  <si>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</si>
  <si>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</si>
  <si>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</si>
  <si>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</si>
  <si>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</si>
  <si>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</si>
  <si>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</si>
  <si>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</si>
  <si>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</si>
  <si>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</si>
  <si>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</si>
  <si>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</si>
  <si>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</si>
  <si>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</si>
  <si>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</si>
  <si>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</si>
  <si>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</si>
  <si>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</si>
  <si>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</si>
  <si>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</si>
  <si>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</si>
  <si>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</si>
  <si>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</si>
  <si>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</si>
  <si>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</si>
  <si>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</si>
  <si>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</si>
  <si>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</si>
  <si>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</si>
  <si>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</si>
  <si>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</si>
  <si>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</si>
  <si>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</si>
  <si>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</si>
  <si>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Jméno:</t>
  </si>
  <si>
    <t>Podpis:</t>
  </si>
  <si>
    <t>tis.Kč</t>
  </si>
  <si>
    <t>stav investičního fondu k 1.1.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</si>
  <si>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</si>
  <si>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</si>
  <si>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</si>
  <si>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</si>
  <si>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</si>
  <si>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</si>
  <si>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</si>
  <si>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</si>
  <si>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</si>
  <si>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</si>
  <si>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</si>
  <si>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</si>
  <si>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</si>
  <si>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</si>
  <si>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</si>
  <si>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</si>
  <si>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</si>
  <si>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</si>
  <si>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</si>
  <si>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</si>
  <si>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</si>
  <si>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stav rezervního fondu k 1.1. </t>
  </si>
  <si>
    <t>stav fondu odměn k 1.1.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</si>
  <si>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</si>
  <si>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</si>
  <si>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</si>
  <si>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</si>
  <si>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</si>
  <si>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</si>
  <si>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</si>
  <si>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Název organizace:</t>
  </si>
  <si>
    <t>IČO:</t>
  </si>
  <si>
    <t>Sídlo: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</si>
  <si>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</si>
  <si>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</si>
  <si>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</si>
  <si>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</si>
  <si>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</si>
  <si>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</si>
  <si>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</si>
  <si>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</si>
  <si>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</si>
  <si>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</si>
  <si>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</si>
  <si>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</si>
  <si>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</si>
  <si>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</si>
  <si>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</si>
  <si>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</si>
  <si>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</si>
  <si>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</si>
  <si>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</si>
  <si>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</si>
  <si>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</si>
  <si>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</si>
  <si>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</si>
  <si>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</si>
  <si>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</si>
  <si>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</si>
  <si>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</si>
  <si>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</si>
  <si>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</si>
  <si>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</si>
  <si>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Rozpočet výnosů a nákladů příspěvkových organizací na rok 2018</t>
  </si>
  <si>
    <t>Plán investičního fondu k 31.12.</t>
  </si>
  <si>
    <t>Plán rezervního fondu k 31.12.</t>
  </si>
  <si>
    <t>Provozní dotace z jiných zdrojů mimo SMCH</t>
  </si>
  <si>
    <t>Ing. Vladimíra Nováková</t>
  </si>
  <si>
    <t>Základní škola Chomutov, Březenecká 4679</t>
  </si>
  <si>
    <t>Březenecká 4679, 430 04  Chomutov</t>
  </si>
  <si>
    <t>Věra Buchtová</t>
  </si>
  <si>
    <t>Sestavil dne:       12. 9. 2017</t>
  </si>
  <si>
    <t>Schválil dne:        12. 9.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</si>
</sst>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1" fillId="0" borderId="29" xfId="0" applyFont="1" applyBorder="1" applyAlignment="1">
      <alignment horizontal="center"/>
    </xf>
    <xf numFmtId="0" fontId="1" fillId="0" borderId="5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30" xfId="0" applyNumberFormat="1" applyBorder="1"/>
    <xf numFmtId="164" fontId="0" fillId="0" borderId="31" xfId="0" applyNumberFormat="1" applyBorder="1"/>
    <xf numFmtId="164" fontId="2" fillId="0" borderId="32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3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8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0" fontId="5" fillId="3" borderId="27" xfId="0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106"/>
  <sheetViews>
    <sheetView showGridLines="0" tabSelected="1" topLeftCell="A46" zoomScaleNormal="100" workbookViewId="0">
      <selection activeCell="C67" sqref="C67"/>
    </sheetView>
  </sheetViews>
  <sheetFormatPr defaultColWidth="0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  <col min="19" max="19" width="3" customWidth="1"/>
    <col min="20" max="16384" width="9.140625" hidden="1"/>
  </cols>
  <sheetData>
    <row r="1" spans="2:18" x14ac:dyDescent="0.25"/>
    <row r="2" spans="2:18" ht="21" x14ac:dyDescent="0.35">
      <c r="B2" s="3" t="s">
        <v>120</v>
      </c>
    </row>
    <row r="3" spans="2:18" x14ac:dyDescent="0.25"/>
    <row r="4" spans="2:18" x14ac:dyDescent="0.25">
      <c r="B4" t="s">
        <v>87</v>
      </c>
      <c r="D4" t="s">
        <v>125</v>
      </c>
    </row>
    <row r="5" spans="2:18" x14ac:dyDescent="0.25">
      <c r="B5" t="s">
        <v>88</v>
      </c>
      <c r="D5">
        <v>46789766</v>
      </c>
    </row>
    <row r="6" spans="2:18" x14ac:dyDescent="0.25">
      <c r="B6" t="s">
        <v>89</v>
      </c>
      <c r="D6" t="s">
        <v>126</v>
      </c>
    </row>
    <row r="7" spans="2:18" x14ac:dyDescent="0.25"/>
    <row r="8" spans="2:18" x14ac:dyDescent="0.25">
      <c r="B8" s="1" t="s">
        <v>70</v>
      </c>
    </row>
    <row r="9" spans="2:18" ht="15.75" thickBot="1" x14ac:dyDescent="0.3">
      <c r="E9">
        <v>2017</v>
      </c>
      <c r="H9">
        <v>2017</v>
      </c>
      <c r="K9" s="53">
        <v>42916</v>
      </c>
      <c r="N9">
        <v>2017</v>
      </c>
      <c r="Q9">
        <v>2018</v>
      </c>
    </row>
    <row r="10" spans="2:18" x14ac:dyDescent="0.25">
      <c r="B10" s="72" t="s">
        <v>41</v>
      </c>
      <c r="C10" s="74" t="s">
        <v>42</v>
      </c>
      <c r="D10" s="65" t="s">
        <v>90</v>
      </c>
      <c r="E10" s="66"/>
      <c r="F10" s="67"/>
      <c r="G10" s="70" t="s">
        <v>93</v>
      </c>
      <c r="H10" s="66"/>
      <c r="I10" s="71"/>
      <c r="J10" s="65" t="s">
        <v>94</v>
      </c>
      <c r="K10" s="66"/>
      <c r="L10" s="67"/>
      <c r="M10" s="70" t="s">
        <v>95</v>
      </c>
      <c r="N10" s="66"/>
      <c r="O10" s="71"/>
      <c r="P10" s="65" t="s">
        <v>96</v>
      </c>
      <c r="Q10" s="66"/>
      <c r="R10" s="67"/>
    </row>
    <row r="11" spans="2:18" ht="30.75" thickBot="1" x14ac:dyDescent="0.3">
      <c r="B11" s="73"/>
      <c r="C11" s="75"/>
      <c r="D11" s="9" t="s">
        <v>43</v>
      </c>
      <c r="E11" s="10" t="s">
        <v>44</v>
      </c>
      <c r="F11" s="11" t="s">
        <v>45</v>
      </c>
      <c r="G11" s="12" t="s">
        <v>43</v>
      </c>
      <c r="H11" s="10" t="s">
        <v>44</v>
      </c>
      <c r="I11" s="13" t="s">
        <v>45</v>
      </c>
      <c r="J11" s="9" t="s">
        <v>43</v>
      </c>
      <c r="K11" s="10" t="s">
        <v>44</v>
      </c>
      <c r="L11" s="11" t="s">
        <v>45</v>
      </c>
      <c r="M11" s="12" t="s">
        <v>43</v>
      </c>
      <c r="N11" s="10" t="s">
        <v>44</v>
      </c>
      <c r="O11" s="13" t="s">
        <v>45</v>
      </c>
      <c r="P11" s="9" t="s">
        <v>43</v>
      </c>
      <c r="Q11" s="10" t="s">
        <v>44</v>
      </c>
      <c r="R11" s="11" t="s">
        <v>45</v>
      </c>
    </row>
    <row r="12" spans="2:18" x14ac:dyDescent="0.25">
      <c r="B12" s="17"/>
      <c r="C12" s="20" t="s">
        <v>46</v>
      </c>
      <c r="D12" s="14" t="s">
        <v>47</v>
      </c>
      <c r="E12" s="15" t="s">
        <v>48</v>
      </c>
      <c r="F12" s="16" t="s">
        <v>50</v>
      </c>
      <c r="G12" s="7" t="s">
        <v>49</v>
      </c>
      <c r="H12" s="5" t="s">
        <v>91</v>
      </c>
      <c r="I12" s="8" t="s">
        <v>92</v>
      </c>
      <c r="J12" s="4" t="s">
        <v>105</v>
      </c>
      <c r="K12" s="5" t="s">
        <v>106</v>
      </c>
      <c r="L12" s="6" t="s">
        <v>107</v>
      </c>
      <c r="M12" s="7" t="s">
        <v>108</v>
      </c>
      <c r="N12" s="5" t="s">
        <v>109</v>
      </c>
      <c r="O12" s="8" t="s">
        <v>110</v>
      </c>
      <c r="P12" s="4" t="s">
        <v>111</v>
      </c>
      <c r="Q12" s="5" t="s">
        <v>112</v>
      </c>
      <c r="R12" s="6" t="s">
        <v>113</v>
      </c>
    </row>
    <row r="13" spans="2:18" x14ac:dyDescent="0.25">
      <c r="B13" s="18" t="s">
        <v>0</v>
      </c>
      <c r="C13" s="21" t="s">
        <v>1</v>
      </c>
      <c r="D13" s="29">
        <v>3648</v>
      </c>
      <c r="E13" s="30">
        <v>250</v>
      </c>
      <c r="F13" s="31">
        <f>D13+E13</f>
        <v>3898</v>
      </c>
      <c r="G13" s="29">
        <v>2485</v>
      </c>
      <c r="H13" s="30">
        <v>250</v>
      </c>
      <c r="I13" s="31">
        <f>G13+H13</f>
        <v>2735</v>
      </c>
      <c r="J13" s="29">
        <v>1182.5</v>
      </c>
      <c r="K13" s="30">
        <v>143</v>
      </c>
      <c r="L13" s="31">
        <f>J13+K13</f>
        <v>1325.5</v>
      </c>
      <c r="M13" s="29">
        <v>2485</v>
      </c>
      <c r="N13" s="30">
        <v>250</v>
      </c>
      <c r="O13" s="31">
        <f>M13+N13</f>
        <v>2735</v>
      </c>
      <c r="P13" s="29">
        <v>1905.2</v>
      </c>
      <c r="Q13" s="30">
        <v>250</v>
      </c>
      <c r="R13" s="31">
        <f>P13+Q13</f>
        <v>2155.1999999999998</v>
      </c>
    </row>
    <row r="14" spans="2:18" x14ac:dyDescent="0.25">
      <c r="B14" s="18" t="s">
        <v>2</v>
      </c>
      <c r="C14" s="23" t="s">
        <v>98</v>
      </c>
      <c r="D14" s="32"/>
      <c r="E14" s="33"/>
      <c r="F14" s="31">
        <f t="shared" ref="F14:F41" si="0">D14+E14</f>
        <v>0</v>
      </c>
      <c r="G14" s="32">
        <v>46</v>
      </c>
      <c r="H14" s="33"/>
      <c r="I14" s="31">
        <f t="shared" ref="I14:I36" si="1">G14+H14</f>
        <v>46</v>
      </c>
      <c r="J14" s="32"/>
      <c r="K14" s="33"/>
      <c r="L14" s="31">
        <f t="shared" ref="L14:L36" si="2">J14+K14</f>
        <v>0</v>
      </c>
      <c r="M14" s="32">
        <v>46</v>
      </c>
      <c r="N14" s="33"/>
      <c r="O14" s="31">
        <f t="shared" ref="O14:O36" si="3">M14+N14</f>
        <v>46</v>
      </c>
      <c r="P14" s="32">
        <v>0</v>
      </c>
      <c r="Q14" s="33"/>
      <c r="R14" s="31">
        <f t="shared" ref="R14:R36" si="4">P14+Q14</f>
        <v>0</v>
      </c>
    </row>
    <row r="15" spans="2:18" x14ac:dyDescent="0.25">
      <c r="B15" s="18" t="s">
        <v>4</v>
      </c>
      <c r="C15" s="22" t="s">
        <v>123</v>
      </c>
      <c r="D15" s="29">
        <v>27121.5</v>
      </c>
      <c r="E15" s="30"/>
      <c r="F15" s="31">
        <f t="shared" si="0"/>
        <v>27121.5</v>
      </c>
      <c r="G15" s="29">
        <v>28919.599999999999</v>
      </c>
      <c r="H15" s="30"/>
      <c r="I15" s="31">
        <f t="shared" si="1"/>
        <v>28919.599999999999</v>
      </c>
      <c r="J15" s="29">
        <v>14768.8</v>
      </c>
      <c r="K15" s="30"/>
      <c r="L15" s="31">
        <f t="shared" si="2"/>
        <v>14768.8</v>
      </c>
      <c r="M15" s="29">
        <v>28919.599999999999</v>
      </c>
      <c r="N15" s="30"/>
      <c r="O15" s="31">
        <f t="shared" si="3"/>
        <v>28919.599999999999</v>
      </c>
      <c r="P15" s="29">
        <v>29987.3</v>
      </c>
      <c r="Q15" s="30"/>
      <c r="R15" s="31">
        <f t="shared" si="4"/>
        <v>29987.3</v>
      </c>
    </row>
    <row r="16" spans="2:18" x14ac:dyDescent="0.25">
      <c r="B16" s="18" t="s">
        <v>6</v>
      </c>
      <c r="C16" s="23" t="s">
        <v>99</v>
      </c>
      <c r="D16" s="29"/>
      <c r="E16" s="30"/>
      <c r="F16" s="31">
        <f t="shared" si="0"/>
        <v>0</v>
      </c>
      <c r="G16" s="29"/>
      <c r="H16" s="30"/>
      <c r="I16" s="31">
        <f t="shared" si="1"/>
        <v>0</v>
      </c>
      <c r="J16" s="29"/>
      <c r="K16" s="30"/>
      <c r="L16" s="31">
        <f t="shared" si="2"/>
        <v>0</v>
      </c>
      <c r="M16" s="29"/>
      <c r="N16" s="30"/>
      <c r="O16" s="31">
        <f t="shared" si="3"/>
        <v>0</v>
      </c>
      <c r="P16" s="29">
        <v>0</v>
      </c>
      <c r="Q16" s="30"/>
      <c r="R16" s="31">
        <f t="shared" si="4"/>
        <v>0</v>
      </c>
    </row>
    <row r="17" spans="2:18" x14ac:dyDescent="0.25">
      <c r="B17" s="18" t="s">
        <v>8</v>
      </c>
      <c r="C17" s="23" t="s">
        <v>100</v>
      </c>
      <c r="D17" s="29">
        <v>165</v>
      </c>
      <c r="E17" s="30"/>
      <c r="F17" s="31">
        <f t="shared" si="0"/>
        <v>165</v>
      </c>
      <c r="G17" s="29">
        <v>165</v>
      </c>
      <c r="H17" s="30">
        <v>0</v>
      </c>
      <c r="I17" s="31">
        <f t="shared" si="1"/>
        <v>165</v>
      </c>
      <c r="J17" s="29">
        <v>2.1</v>
      </c>
      <c r="K17" s="30">
        <v>0</v>
      </c>
      <c r="L17" s="31">
        <f t="shared" si="2"/>
        <v>2.1</v>
      </c>
      <c r="M17" s="29">
        <v>165</v>
      </c>
      <c r="N17" s="30">
        <v>0</v>
      </c>
      <c r="O17" s="31">
        <f t="shared" si="3"/>
        <v>165</v>
      </c>
      <c r="P17" s="29">
        <v>120</v>
      </c>
      <c r="Q17" s="30">
        <v>0</v>
      </c>
      <c r="R17" s="31">
        <f t="shared" si="4"/>
        <v>120</v>
      </c>
    </row>
    <row r="18" spans="2:18" x14ac:dyDescent="0.25">
      <c r="B18" s="18" t="s">
        <v>10</v>
      </c>
      <c r="C18" s="24" t="s">
        <v>3</v>
      </c>
      <c r="D18" s="32">
        <v>52</v>
      </c>
      <c r="E18" s="33">
        <v>265</v>
      </c>
      <c r="F18" s="31">
        <f t="shared" si="0"/>
        <v>317</v>
      </c>
      <c r="G18" s="32">
        <v>52</v>
      </c>
      <c r="H18" s="33">
        <v>265</v>
      </c>
      <c r="I18" s="31">
        <f t="shared" si="1"/>
        <v>317</v>
      </c>
      <c r="J18" s="32">
        <v>103.2</v>
      </c>
      <c r="K18" s="33">
        <v>99.4</v>
      </c>
      <c r="L18" s="31">
        <f t="shared" si="2"/>
        <v>202.60000000000002</v>
      </c>
      <c r="M18" s="32">
        <v>52</v>
      </c>
      <c r="N18" s="33">
        <v>265</v>
      </c>
      <c r="O18" s="31">
        <f t="shared" si="3"/>
        <v>317</v>
      </c>
      <c r="P18" s="32">
        <v>43</v>
      </c>
      <c r="Q18" s="33">
        <v>265</v>
      </c>
      <c r="R18" s="31">
        <f t="shared" si="4"/>
        <v>308</v>
      </c>
    </row>
    <row r="19" spans="2:18" x14ac:dyDescent="0.25">
      <c r="B19" s="18" t="s">
        <v>12</v>
      </c>
      <c r="C19" s="24" t="s">
        <v>5</v>
      </c>
      <c r="D19" s="32"/>
      <c r="E19" s="33">
        <v>265</v>
      </c>
      <c r="F19" s="31">
        <f t="shared" si="0"/>
        <v>265</v>
      </c>
      <c r="G19" s="32"/>
      <c r="H19" s="33">
        <v>265</v>
      </c>
      <c r="I19" s="31">
        <f t="shared" si="1"/>
        <v>265</v>
      </c>
      <c r="J19" s="32"/>
      <c r="K19" s="33">
        <v>99.4</v>
      </c>
      <c r="L19" s="31">
        <f t="shared" si="2"/>
        <v>99.4</v>
      </c>
      <c r="M19" s="32"/>
      <c r="N19" s="33">
        <v>265</v>
      </c>
      <c r="O19" s="31">
        <f t="shared" si="3"/>
        <v>265</v>
      </c>
      <c r="P19" s="32">
        <v>0</v>
      </c>
      <c r="Q19" s="33">
        <v>265</v>
      </c>
      <c r="R19" s="31">
        <f t="shared" si="4"/>
        <v>265</v>
      </c>
    </row>
    <row r="20" spans="2:18" x14ac:dyDescent="0.25">
      <c r="B20" s="18" t="s">
        <v>14</v>
      </c>
      <c r="C20" s="25" t="s">
        <v>7</v>
      </c>
      <c r="D20" s="32"/>
      <c r="E20" s="33"/>
      <c r="F20" s="31">
        <f t="shared" si="0"/>
        <v>0</v>
      </c>
      <c r="G20" s="32"/>
      <c r="H20" s="33">
        <v>0</v>
      </c>
      <c r="I20" s="31">
        <f t="shared" si="1"/>
        <v>0</v>
      </c>
      <c r="J20" s="32"/>
      <c r="K20" s="33"/>
      <c r="L20" s="31">
        <f t="shared" si="2"/>
        <v>0</v>
      </c>
      <c r="M20" s="32"/>
      <c r="N20" s="33">
        <v>0</v>
      </c>
      <c r="O20" s="31">
        <f t="shared" si="3"/>
        <v>0</v>
      </c>
      <c r="P20" s="32">
        <v>0</v>
      </c>
      <c r="Q20" s="33"/>
      <c r="R20" s="31">
        <f t="shared" si="4"/>
        <v>0</v>
      </c>
    </row>
    <row r="21" spans="2:18" x14ac:dyDescent="0.25">
      <c r="B21" s="19" t="s">
        <v>16</v>
      </c>
      <c r="C21" s="26" t="s">
        <v>9</v>
      </c>
      <c r="D21" s="34">
        <f>SUM(D13:D18)</f>
        <v>30986.5</v>
      </c>
      <c r="E21" s="34">
        <f>SUM(E13:E18)</f>
        <v>515</v>
      </c>
      <c r="F21" s="35">
        <f>D21+E21</f>
        <v>31501.5</v>
      </c>
      <c r="G21" s="34">
        <f>SUM(G13:G18)</f>
        <v>31667.599999999999</v>
      </c>
      <c r="H21" s="34">
        <f>SUM(H13:H18)</f>
        <v>515</v>
      </c>
      <c r="I21" s="35">
        <f t="shared" si="1"/>
        <v>32182.6</v>
      </c>
      <c r="J21" s="34">
        <f>SUM(J13:J18)</f>
        <v>16056.6</v>
      </c>
      <c r="K21" s="34">
        <f>SUM(K13:K18)</f>
        <v>242.4</v>
      </c>
      <c r="L21" s="35">
        <f t="shared" si="2"/>
        <v>16299</v>
      </c>
      <c r="M21" s="34">
        <f>SUM(M13:M18)</f>
        <v>31667.599999999999</v>
      </c>
      <c r="N21" s="34">
        <f>SUM(N13:N18)</f>
        <v>515</v>
      </c>
      <c r="O21" s="35">
        <f t="shared" si="3"/>
        <v>32182.6</v>
      </c>
      <c r="P21" s="34">
        <f>SUM(P13:P20)</f>
        <v>32055.5</v>
      </c>
      <c r="Q21" s="34">
        <f>SUM(Q13:Q18)</f>
        <v>515</v>
      </c>
      <c r="R21" s="35">
        <f t="shared" si="4"/>
        <v>32570.5</v>
      </c>
    </row>
    <row r="22" spans="2:18" x14ac:dyDescent="0.25">
      <c r="B22" s="18" t="s">
        <v>18</v>
      </c>
      <c r="C22" s="24" t="s">
        <v>11</v>
      </c>
      <c r="D22" s="32">
        <v>502</v>
      </c>
      <c r="E22" s="33">
        <v>15</v>
      </c>
      <c r="F22" s="31">
        <f t="shared" si="0"/>
        <v>517</v>
      </c>
      <c r="G22" s="32">
        <v>502</v>
      </c>
      <c r="H22" s="33">
        <v>15</v>
      </c>
      <c r="I22" s="31">
        <f t="shared" si="1"/>
        <v>517</v>
      </c>
      <c r="J22" s="32">
        <v>112.7</v>
      </c>
      <c r="K22" s="33">
        <v>0</v>
      </c>
      <c r="L22" s="31">
        <f t="shared" si="2"/>
        <v>112.7</v>
      </c>
      <c r="M22" s="32">
        <v>502</v>
      </c>
      <c r="N22" s="33">
        <v>10</v>
      </c>
      <c r="O22" s="31">
        <f t="shared" si="3"/>
        <v>512</v>
      </c>
      <c r="P22" s="32">
        <v>525</v>
      </c>
      <c r="Q22" s="33">
        <v>35</v>
      </c>
      <c r="R22" s="31">
        <f t="shared" si="4"/>
        <v>560</v>
      </c>
    </row>
    <row r="23" spans="2:18" x14ac:dyDescent="0.25">
      <c r="B23" s="18" t="s">
        <v>20</v>
      </c>
      <c r="C23" s="24" t="s">
        <v>13</v>
      </c>
      <c r="D23" s="32">
        <v>2935</v>
      </c>
      <c r="E23" s="33">
        <v>180</v>
      </c>
      <c r="F23" s="31">
        <f t="shared" si="0"/>
        <v>3115</v>
      </c>
      <c r="G23" s="32">
        <v>2940</v>
      </c>
      <c r="H23" s="33">
        <v>180</v>
      </c>
      <c r="I23" s="31">
        <f t="shared" si="1"/>
        <v>3120</v>
      </c>
      <c r="J23" s="32">
        <v>1490.5</v>
      </c>
      <c r="K23" s="33">
        <v>93.4</v>
      </c>
      <c r="L23" s="31">
        <f t="shared" si="2"/>
        <v>1583.9</v>
      </c>
      <c r="M23" s="32">
        <v>2940</v>
      </c>
      <c r="N23" s="33">
        <v>185</v>
      </c>
      <c r="O23" s="31">
        <f t="shared" si="3"/>
        <v>3125</v>
      </c>
      <c r="P23" s="32">
        <v>3090</v>
      </c>
      <c r="Q23" s="33">
        <v>185</v>
      </c>
      <c r="R23" s="31">
        <f t="shared" si="4"/>
        <v>3275</v>
      </c>
    </row>
    <row r="24" spans="2:18" x14ac:dyDescent="0.25">
      <c r="B24" s="18" t="s">
        <v>21</v>
      </c>
      <c r="C24" s="24" t="s">
        <v>15</v>
      </c>
      <c r="D24" s="32">
        <v>2295</v>
      </c>
      <c r="E24" s="33">
        <v>52</v>
      </c>
      <c r="F24" s="31">
        <f t="shared" si="0"/>
        <v>2347</v>
      </c>
      <c r="G24" s="32">
        <v>1830.2</v>
      </c>
      <c r="H24" s="33">
        <v>52</v>
      </c>
      <c r="I24" s="31">
        <f t="shared" si="1"/>
        <v>1882.2</v>
      </c>
      <c r="J24" s="32">
        <v>1014.4</v>
      </c>
      <c r="K24" s="33">
        <v>8.3000000000000007</v>
      </c>
      <c r="L24" s="31">
        <f t="shared" si="2"/>
        <v>1022.6999999999999</v>
      </c>
      <c r="M24" s="32">
        <v>1830.2</v>
      </c>
      <c r="N24" s="33">
        <v>52</v>
      </c>
      <c r="O24" s="31">
        <f t="shared" si="3"/>
        <v>1882.2</v>
      </c>
      <c r="P24" s="32">
        <v>1981</v>
      </c>
      <c r="Q24" s="33">
        <v>110</v>
      </c>
      <c r="R24" s="31">
        <f t="shared" si="4"/>
        <v>2091</v>
      </c>
    </row>
    <row r="25" spans="2:18" x14ac:dyDescent="0.25">
      <c r="B25" s="18" t="s">
        <v>23</v>
      </c>
      <c r="C25" s="24" t="s">
        <v>17</v>
      </c>
      <c r="D25" s="32">
        <v>2190</v>
      </c>
      <c r="E25" s="33">
        <v>0</v>
      </c>
      <c r="F25" s="31">
        <f t="shared" si="0"/>
        <v>2190</v>
      </c>
      <c r="G25" s="32">
        <v>2497.8000000000002</v>
      </c>
      <c r="H25" s="33">
        <v>0</v>
      </c>
      <c r="I25" s="31">
        <f t="shared" si="1"/>
        <v>2497.8000000000002</v>
      </c>
      <c r="J25" s="32">
        <v>587.20000000000005</v>
      </c>
      <c r="K25" s="33">
        <v>0</v>
      </c>
      <c r="L25" s="31">
        <f t="shared" si="2"/>
        <v>587.20000000000005</v>
      </c>
      <c r="M25" s="32">
        <v>2497.8000000000002</v>
      </c>
      <c r="N25" s="33">
        <v>0</v>
      </c>
      <c r="O25" s="31">
        <f t="shared" si="3"/>
        <v>2497.8000000000002</v>
      </c>
      <c r="P25" s="32">
        <v>978.8</v>
      </c>
      <c r="Q25" s="33">
        <v>0</v>
      </c>
      <c r="R25" s="31">
        <f t="shared" si="4"/>
        <v>978.8</v>
      </c>
    </row>
    <row r="26" spans="2:18" x14ac:dyDescent="0.25">
      <c r="B26" s="18" t="s">
        <v>25</v>
      </c>
      <c r="C26" s="24" t="s">
        <v>19</v>
      </c>
      <c r="D26" s="32">
        <v>20081.099999999999</v>
      </c>
      <c r="E26" s="33">
        <v>252</v>
      </c>
      <c r="F26" s="31">
        <f t="shared" si="0"/>
        <v>20333.099999999999</v>
      </c>
      <c r="G26" s="32">
        <v>20636.7</v>
      </c>
      <c r="H26" s="33">
        <v>252</v>
      </c>
      <c r="I26" s="31">
        <f t="shared" si="1"/>
        <v>20888.7</v>
      </c>
      <c r="J26" s="32">
        <v>9774</v>
      </c>
      <c r="K26" s="33">
        <v>109.2</v>
      </c>
      <c r="L26" s="31">
        <f t="shared" si="2"/>
        <v>9883.2000000000007</v>
      </c>
      <c r="M26" s="32">
        <v>20636.7</v>
      </c>
      <c r="N26" s="33">
        <v>252</v>
      </c>
      <c r="O26" s="31">
        <f t="shared" si="3"/>
        <v>20888.7</v>
      </c>
      <c r="P26" s="32">
        <v>21392</v>
      </c>
      <c r="Q26" s="33">
        <v>167</v>
      </c>
      <c r="R26" s="31">
        <f t="shared" si="4"/>
        <v>21559</v>
      </c>
    </row>
    <row r="27" spans="2:18" x14ac:dyDescent="0.25">
      <c r="B27" s="18" t="s">
        <v>27</v>
      </c>
      <c r="C27" s="24" t="s">
        <v>51</v>
      </c>
      <c r="D27" s="32">
        <v>19776.099999999999</v>
      </c>
      <c r="E27" s="33">
        <v>40</v>
      </c>
      <c r="F27" s="31">
        <f t="shared" si="0"/>
        <v>19816.099999999999</v>
      </c>
      <c r="G27" s="32">
        <v>20331.7</v>
      </c>
      <c r="H27" s="33">
        <v>40</v>
      </c>
      <c r="I27" s="31">
        <f t="shared" si="1"/>
        <v>20371.7</v>
      </c>
      <c r="J27" s="32"/>
      <c r="K27" s="33">
        <v>20.100000000000001</v>
      </c>
      <c r="L27" s="31">
        <f t="shared" si="2"/>
        <v>20.100000000000001</v>
      </c>
      <c r="M27" s="32">
        <v>20331.7</v>
      </c>
      <c r="N27" s="33">
        <v>40</v>
      </c>
      <c r="O27" s="31">
        <f t="shared" si="3"/>
        <v>20371.7</v>
      </c>
      <c r="P27" s="32">
        <v>21152</v>
      </c>
      <c r="Q27" s="33">
        <v>45</v>
      </c>
      <c r="R27" s="31">
        <f t="shared" si="4"/>
        <v>21197</v>
      </c>
    </row>
    <row r="28" spans="2:18" x14ac:dyDescent="0.25">
      <c r="B28" s="18" t="s">
        <v>29</v>
      </c>
      <c r="C28" s="25" t="s">
        <v>22</v>
      </c>
      <c r="D28" s="32">
        <v>305</v>
      </c>
      <c r="E28" s="33">
        <v>212</v>
      </c>
      <c r="F28" s="31">
        <f t="shared" si="0"/>
        <v>517</v>
      </c>
      <c r="G28" s="32">
        <v>305</v>
      </c>
      <c r="H28" s="33">
        <v>212</v>
      </c>
      <c r="I28" s="31">
        <f t="shared" si="1"/>
        <v>517</v>
      </c>
      <c r="J28" s="32"/>
      <c r="K28" s="33">
        <v>89.1</v>
      </c>
      <c r="L28" s="31">
        <f t="shared" si="2"/>
        <v>89.1</v>
      </c>
      <c r="M28" s="32">
        <v>305</v>
      </c>
      <c r="N28" s="33">
        <v>212</v>
      </c>
      <c r="O28" s="31">
        <f t="shared" si="3"/>
        <v>517</v>
      </c>
      <c r="P28" s="32">
        <v>240</v>
      </c>
      <c r="Q28" s="33">
        <v>122</v>
      </c>
      <c r="R28" s="31">
        <f t="shared" si="4"/>
        <v>362</v>
      </c>
    </row>
    <row r="29" spans="2:18" x14ac:dyDescent="0.25">
      <c r="B29" s="18" t="s">
        <v>31</v>
      </c>
      <c r="C29" s="24" t="s">
        <v>24</v>
      </c>
      <c r="D29" s="32">
        <v>6680</v>
      </c>
      <c r="E29" s="33">
        <v>15</v>
      </c>
      <c r="F29" s="31">
        <f t="shared" si="0"/>
        <v>6695</v>
      </c>
      <c r="G29" s="32">
        <v>7050.5</v>
      </c>
      <c r="H29" s="33">
        <v>15</v>
      </c>
      <c r="I29" s="31">
        <f t="shared" si="1"/>
        <v>7065.5</v>
      </c>
      <c r="J29" s="32">
        <v>3315.4</v>
      </c>
      <c r="K29" s="33">
        <v>6.8</v>
      </c>
      <c r="L29" s="31">
        <f t="shared" si="2"/>
        <v>3322.2000000000003</v>
      </c>
      <c r="M29" s="32">
        <v>7050.5</v>
      </c>
      <c r="N29" s="33">
        <v>15</v>
      </c>
      <c r="O29" s="31">
        <f t="shared" si="3"/>
        <v>7065.5</v>
      </c>
      <c r="P29" s="32">
        <v>7280</v>
      </c>
      <c r="Q29" s="33">
        <v>17</v>
      </c>
      <c r="R29" s="31">
        <f t="shared" si="4"/>
        <v>7297</v>
      </c>
    </row>
    <row r="30" spans="2:18" x14ac:dyDescent="0.25">
      <c r="B30" s="18" t="s">
        <v>33</v>
      </c>
      <c r="C30" s="24" t="s">
        <v>26</v>
      </c>
      <c r="D30" s="32">
        <v>0</v>
      </c>
      <c r="E30" s="33">
        <v>0</v>
      </c>
      <c r="F30" s="31">
        <f t="shared" si="0"/>
        <v>0</v>
      </c>
      <c r="G30" s="32">
        <v>0</v>
      </c>
      <c r="H30" s="33">
        <v>0</v>
      </c>
      <c r="I30" s="31">
        <f t="shared" si="1"/>
        <v>0</v>
      </c>
      <c r="J30" s="32">
        <v>0</v>
      </c>
      <c r="K30" s="33">
        <v>0</v>
      </c>
      <c r="L30" s="31">
        <f t="shared" si="2"/>
        <v>0</v>
      </c>
      <c r="M30" s="32">
        <v>0</v>
      </c>
      <c r="N30" s="33">
        <v>0</v>
      </c>
      <c r="O30" s="31">
        <f t="shared" si="3"/>
        <v>0</v>
      </c>
      <c r="P30" s="32">
        <v>0</v>
      </c>
      <c r="Q30" s="33">
        <v>0</v>
      </c>
      <c r="R30" s="31">
        <f t="shared" si="4"/>
        <v>0</v>
      </c>
    </row>
    <row r="31" spans="2:18" x14ac:dyDescent="0.25">
      <c r="B31" s="18" t="s">
        <v>34</v>
      </c>
      <c r="C31" s="24" t="s">
        <v>28</v>
      </c>
      <c r="D31" s="32">
        <v>860.4</v>
      </c>
      <c r="E31" s="33">
        <v>0</v>
      </c>
      <c r="F31" s="31">
        <f t="shared" si="0"/>
        <v>860.4</v>
      </c>
      <c r="G31" s="32">
        <v>860.35</v>
      </c>
      <c r="H31" s="33">
        <v>0</v>
      </c>
      <c r="I31" s="31">
        <f t="shared" si="1"/>
        <v>860.35</v>
      </c>
      <c r="J31" s="32">
        <v>410.3</v>
      </c>
      <c r="K31" s="33">
        <v>0</v>
      </c>
      <c r="L31" s="31">
        <f t="shared" si="2"/>
        <v>410.3</v>
      </c>
      <c r="M31" s="32">
        <v>860.4</v>
      </c>
      <c r="N31" s="33">
        <v>0</v>
      </c>
      <c r="O31" s="31">
        <f t="shared" si="3"/>
        <v>860.4</v>
      </c>
      <c r="P31" s="32">
        <v>853</v>
      </c>
      <c r="Q31" s="33">
        <v>0</v>
      </c>
      <c r="R31" s="31">
        <f t="shared" si="4"/>
        <v>853</v>
      </c>
    </row>
    <row r="32" spans="2:18" x14ac:dyDescent="0.25">
      <c r="B32" s="18" t="s">
        <v>36</v>
      </c>
      <c r="C32" s="24" t="s">
        <v>30</v>
      </c>
      <c r="D32" s="32">
        <v>593</v>
      </c>
      <c r="E32" s="33">
        <v>1</v>
      </c>
      <c r="F32" s="31">
        <f t="shared" si="0"/>
        <v>594</v>
      </c>
      <c r="G32" s="32">
        <v>500</v>
      </c>
      <c r="H32" s="33">
        <v>1</v>
      </c>
      <c r="I32" s="31">
        <f t="shared" si="1"/>
        <v>501</v>
      </c>
      <c r="J32" s="32">
        <v>306.3</v>
      </c>
      <c r="K32" s="33">
        <v>0.5</v>
      </c>
      <c r="L32" s="31">
        <f t="shared" si="2"/>
        <v>306.8</v>
      </c>
      <c r="M32" s="32">
        <v>500</v>
      </c>
      <c r="N32" s="33">
        <v>1</v>
      </c>
      <c r="O32" s="31">
        <f t="shared" si="3"/>
        <v>501</v>
      </c>
      <c r="P32" s="32">
        <v>700.7</v>
      </c>
      <c r="Q32" s="33">
        <v>1</v>
      </c>
      <c r="R32" s="31">
        <f t="shared" si="4"/>
        <v>701.7</v>
      </c>
    </row>
    <row r="33" spans="2:18" x14ac:dyDescent="0.25">
      <c r="B33" s="18" t="s">
        <v>37</v>
      </c>
      <c r="C33" s="24" t="s">
        <v>119</v>
      </c>
      <c r="D33" s="32">
        <f>D38</f>
        <v>669</v>
      </c>
      <c r="E33" s="32">
        <f>E38</f>
        <v>0</v>
      </c>
      <c r="F33" s="31">
        <f>D33+E33</f>
        <v>669</v>
      </c>
      <c r="G33" s="32">
        <f>G38</f>
        <v>669</v>
      </c>
      <c r="H33" s="32">
        <v>0</v>
      </c>
      <c r="I33" s="31">
        <f t="shared" si="1"/>
        <v>669</v>
      </c>
      <c r="J33" s="32">
        <f>J38</f>
        <v>334.5</v>
      </c>
      <c r="K33" s="32">
        <f>K38</f>
        <v>0</v>
      </c>
      <c r="L33" s="31">
        <f t="shared" si="2"/>
        <v>334.5</v>
      </c>
      <c r="M33" s="32">
        <f>M38</f>
        <v>669</v>
      </c>
      <c r="N33" s="32">
        <v>0</v>
      </c>
      <c r="O33" s="31">
        <f t="shared" si="3"/>
        <v>669</v>
      </c>
      <c r="P33" s="32">
        <f>P38</f>
        <v>669</v>
      </c>
      <c r="Q33" s="32">
        <f>Q38</f>
        <v>0</v>
      </c>
      <c r="R33" s="31">
        <f t="shared" si="4"/>
        <v>669</v>
      </c>
    </row>
    <row r="34" spans="2:18" x14ac:dyDescent="0.25">
      <c r="B34" s="19" t="s">
        <v>39</v>
      </c>
      <c r="C34" s="26" t="s">
        <v>32</v>
      </c>
      <c r="D34" s="34">
        <f>SUM(D22:D26)+SUM(D29:D32)</f>
        <v>36136.5</v>
      </c>
      <c r="E34" s="34">
        <f>SUM(E22:E26)+SUM(E29:E32)</f>
        <v>515</v>
      </c>
      <c r="F34" s="35">
        <f>D34+E34</f>
        <v>36651.5</v>
      </c>
      <c r="G34" s="34">
        <f>SUM(G22:G26)+SUM(G29:G32)</f>
        <v>36817.550000000003</v>
      </c>
      <c r="H34" s="34">
        <f>SUM(H22:H26)+SUM(H29:H32)</f>
        <v>515</v>
      </c>
      <c r="I34" s="35">
        <f>G34+H34</f>
        <v>37332.550000000003</v>
      </c>
      <c r="J34" s="34">
        <f>SUM(J22:J26)+SUM(J29:J32)</f>
        <v>17010.8</v>
      </c>
      <c r="K34" s="34">
        <f>SUM(K22:K26)+SUM(K29:K32)</f>
        <v>218.20000000000002</v>
      </c>
      <c r="L34" s="35">
        <f>J34+K34</f>
        <v>17229</v>
      </c>
      <c r="M34" s="34">
        <f>SUM(M22:M26)+SUM(M29:M32)</f>
        <v>36817.599999999999</v>
      </c>
      <c r="N34" s="34">
        <f>SUM(N22:N26)+SUM(N29:N32)</f>
        <v>515</v>
      </c>
      <c r="O34" s="35">
        <f>M34+N34</f>
        <v>37332.6</v>
      </c>
      <c r="P34" s="34">
        <f>SUM(P22:P26)+SUM(P29:P32)</f>
        <v>36800.5</v>
      </c>
      <c r="Q34" s="34">
        <f>SUM(Q22:Q26)+SUM(Q29:Q32)</f>
        <v>515</v>
      </c>
      <c r="R34" s="35">
        <f>P34+Q34</f>
        <v>37315.5</v>
      </c>
    </row>
    <row r="35" spans="2:18" x14ac:dyDescent="0.25">
      <c r="B35" s="19" t="s">
        <v>101</v>
      </c>
      <c r="C35" s="26" t="s">
        <v>114</v>
      </c>
      <c r="D35" s="34">
        <f>D21-D34</f>
        <v>-5150</v>
      </c>
      <c r="E35" s="34">
        <f>E21-E34</f>
        <v>0</v>
      </c>
      <c r="F35" s="35">
        <f t="shared" si="0"/>
        <v>-5150</v>
      </c>
      <c r="G35" s="34">
        <f>G21-G34</f>
        <v>-5149.9500000000044</v>
      </c>
      <c r="H35" s="34">
        <f>H21-H34</f>
        <v>0</v>
      </c>
      <c r="I35" s="35">
        <f t="shared" si="1"/>
        <v>-5149.9500000000044</v>
      </c>
      <c r="J35" s="34">
        <f>SUM(J21-J34)</f>
        <v>-954.19999999999891</v>
      </c>
      <c r="K35" s="34">
        <f>K21-K34</f>
        <v>24.199999999999989</v>
      </c>
      <c r="L35" s="35">
        <f t="shared" si="2"/>
        <v>-929.99999999999886</v>
      </c>
      <c r="M35" s="34">
        <f>M21-M34</f>
        <v>-5150</v>
      </c>
      <c r="N35" s="34">
        <f>N21-N34</f>
        <v>0</v>
      </c>
      <c r="O35" s="35">
        <f t="shared" si="3"/>
        <v>-5150</v>
      </c>
      <c r="P35" s="34">
        <f>P21-P34</f>
        <v>-4745</v>
      </c>
      <c r="Q35" s="34">
        <f>Q21-Q34</f>
        <v>0</v>
      </c>
      <c r="R35" s="35">
        <f t="shared" si="4"/>
        <v>-4745</v>
      </c>
    </row>
    <row r="36" spans="2:18" x14ac:dyDescent="0.25">
      <c r="B36" s="19" t="s">
        <v>102</v>
      </c>
      <c r="C36" s="57" t="s">
        <v>97</v>
      </c>
      <c r="D36" s="34">
        <v>5150</v>
      </c>
      <c r="E36" s="58"/>
      <c r="F36" s="35">
        <f t="shared" si="0"/>
        <v>5150</v>
      </c>
      <c r="G36" s="34">
        <f>G34-G21</f>
        <v>5149.9500000000044</v>
      </c>
      <c r="H36" s="58"/>
      <c r="I36" s="35">
        <f t="shared" si="1"/>
        <v>5149.9500000000044</v>
      </c>
      <c r="J36" s="34">
        <v>2751</v>
      </c>
      <c r="K36" s="58"/>
      <c r="L36" s="35">
        <f t="shared" si="2"/>
        <v>2751</v>
      </c>
      <c r="M36" s="34">
        <f>M34-M21</f>
        <v>5150</v>
      </c>
      <c r="N36" s="58"/>
      <c r="O36" s="35">
        <f t="shared" si="3"/>
        <v>5150</v>
      </c>
      <c r="P36" s="34">
        <f>P34-P21</f>
        <v>4745</v>
      </c>
      <c r="Q36" s="58"/>
      <c r="R36" s="35">
        <f t="shared" si="4"/>
        <v>4745</v>
      </c>
    </row>
    <row r="37" spans="2:18" ht="15.75" thickBot="1" x14ac:dyDescent="0.3">
      <c r="B37" s="27" t="s">
        <v>103</v>
      </c>
      <c r="C37" s="40" t="s">
        <v>118</v>
      </c>
      <c r="D37" s="41">
        <f>D35+D36</f>
        <v>0</v>
      </c>
      <c r="E37" s="41">
        <f>E35+E36</f>
        <v>0</v>
      </c>
      <c r="F37" s="42">
        <f>D37+E37</f>
        <v>0</v>
      </c>
      <c r="G37" s="41">
        <f>G35+G36</f>
        <v>0</v>
      </c>
      <c r="H37" s="41">
        <f>H35+H36</f>
        <v>0</v>
      </c>
      <c r="I37" s="42">
        <f>G37+H37</f>
        <v>0</v>
      </c>
      <c r="J37" s="41">
        <f>J35+J36</f>
        <v>1796.8000000000011</v>
      </c>
      <c r="K37" s="41">
        <f>K35+K36</f>
        <v>24.199999999999989</v>
      </c>
      <c r="L37" s="42">
        <f>J37+K37</f>
        <v>1821.0000000000011</v>
      </c>
      <c r="M37" s="41">
        <f>M35+M36</f>
        <v>0</v>
      </c>
      <c r="N37" s="41">
        <f>N35+N36</f>
        <v>0</v>
      </c>
      <c r="O37" s="42">
        <f>M37+N37</f>
        <v>0</v>
      </c>
      <c r="P37" s="41">
        <f>P35+P36</f>
        <v>0</v>
      </c>
      <c r="Q37" s="41">
        <f>Q35+Q36</f>
        <v>0</v>
      </c>
      <c r="R37" s="42">
        <f>P37+Q37</f>
        <v>0</v>
      </c>
    </row>
    <row r="38" spans="2:18" x14ac:dyDescent="0.25">
      <c r="B38" s="49" t="s">
        <v>104</v>
      </c>
      <c r="C38" s="43" t="s">
        <v>35</v>
      </c>
      <c r="D38" s="44">
        <f>SUM(D39:D40)</f>
        <v>669</v>
      </c>
      <c r="E38" s="44">
        <f>SUM(E39:E40)</f>
        <v>0</v>
      </c>
      <c r="F38" s="45">
        <f t="shared" si="0"/>
        <v>669</v>
      </c>
      <c r="G38" s="44">
        <f>SUM(G39:G40)</f>
        <v>669</v>
      </c>
      <c r="H38" s="44">
        <f>SUM(H39:H40)</f>
        <v>0</v>
      </c>
      <c r="I38" s="45">
        <f t="shared" ref="I38:I41" si="5">G38+H38</f>
        <v>669</v>
      </c>
      <c r="J38" s="44">
        <f>SUM(J39:J40)</f>
        <v>334.5</v>
      </c>
      <c r="K38" s="44">
        <f>SUM(K39:K40)</f>
        <v>0</v>
      </c>
      <c r="L38" s="45">
        <f t="shared" ref="L38:L41" si="6">J38+K38</f>
        <v>334.5</v>
      </c>
      <c r="M38" s="44">
        <f>SUM(M39:M40)</f>
        <v>669</v>
      </c>
      <c r="N38" s="44">
        <f>SUM(N39:N40)</f>
        <v>0</v>
      </c>
      <c r="O38" s="45">
        <f t="shared" ref="O38:O41" si="7">M38+N38</f>
        <v>669</v>
      </c>
      <c r="P38" s="44">
        <f>SUM(P39:P40)</f>
        <v>669</v>
      </c>
      <c r="Q38" s="44">
        <f>SUM(Q39:Q40)</f>
        <v>0</v>
      </c>
      <c r="R38" s="45">
        <f t="shared" ref="R38:R41" si="8">P38+Q38</f>
        <v>669</v>
      </c>
    </row>
    <row r="39" spans="2:18" x14ac:dyDescent="0.25">
      <c r="B39" s="50" t="s">
        <v>115</v>
      </c>
      <c r="C39" s="24" t="s">
        <v>52</v>
      </c>
      <c r="D39" s="32">
        <v>0</v>
      </c>
      <c r="E39" s="33"/>
      <c r="F39" s="31">
        <f t="shared" si="0"/>
        <v>0</v>
      </c>
      <c r="G39" s="32"/>
      <c r="H39" s="33"/>
      <c r="I39" s="31">
        <f t="shared" si="5"/>
        <v>0</v>
      </c>
      <c r="J39" s="32"/>
      <c r="K39" s="33"/>
      <c r="L39" s="31">
        <f t="shared" si="6"/>
        <v>0</v>
      </c>
      <c r="M39" s="32">
        <v>0</v>
      </c>
      <c r="N39" s="33"/>
      <c r="O39" s="31">
        <f t="shared" si="7"/>
        <v>0</v>
      </c>
      <c r="P39" s="32">
        <v>0</v>
      </c>
      <c r="Q39" s="33"/>
      <c r="R39" s="31">
        <f t="shared" si="8"/>
        <v>0</v>
      </c>
    </row>
    <row r="40" spans="2:18" ht="15.75" thickBot="1" x14ac:dyDescent="0.3">
      <c r="B40" s="52" t="s">
        <v>116</v>
      </c>
      <c r="C40" s="46" t="s">
        <v>38</v>
      </c>
      <c r="D40" s="47">
        <v>669</v>
      </c>
      <c r="E40" s="48"/>
      <c r="F40" s="42">
        <f t="shared" si="0"/>
        <v>669</v>
      </c>
      <c r="G40" s="47">
        <v>669</v>
      </c>
      <c r="H40" s="48"/>
      <c r="I40" s="42">
        <f t="shared" si="5"/>
        <v>669</v>
      </c>
      <c r="J40" s="47">
        <v>334.5</v>
      </c>
      <c r="K40" s="48"/>
      <c r="L40" s="42">
        <f t="shared" si="6"/>
        <v>334.5</v>
      </c>
      <c r="M40" s="47">
        <v>669</v>
      </c>
      <c r="N40" s="48"/>
      <c r="O40" s="42">
        <f t="shared" si="7"/>
        <v>669</v>
      </c>
      <c r="P40" s="47">
        <v>669</v>
      </c>
      <c r="Q40" s="48"/>
      <c r="R40" s="42">
        <f t="shared" si="8"/>
        <v>669</v>
      </c>
    </row>
    <row r="41" spans="2:18" ht="15.75" thickBot="1" x14ac:dyDescent="0.3">
      <c r="B41" s="51" t="s">
        <v>117</v>
      </c>
      <c r="C41" s="28" t="s">
        <v>40</v>
      </c>
      <c r="D41" s="37"/>
      <c r="E41" s="38"/>
      <c r="F41" s="39">
        <f t="shared" si="0"/>
        <v>0</v>
      </c>
      <c r="G41" s="37"/>
      <c r="H41" s="38"/>
      <c r="I41" s="39">
        <f t="shared" si="5"/>
        <v>0</v>
      </c>
      <c r="J41" s="37"/>
      <c r="K41" s="38"/>
      <c r="L41" s="39">
        <f t="shared" si="6"/>
        <v>0</v>
      </c>
      <c r="M41" s="37"/>
      <c r="N41" s="38"/>
      <c r="O41" s="39">
        <f t="shared" si="7"/>
        <v>0</v>
      </c>
      <c r="P41" s="37"/>
      <c r="Q41" s="38"/>
      <c r="R41" s="39">
        <f t="shared" si="8"/>
        <v>0</v>
      </c>
    </row>
    <row r="42" spans="2:18" x14ac:dyDescent="0.25"/>
    <row r="43" spans="2:18" x14ac:dyDescent="0.25"/>
    <row r="44" spans="2:18" x14ac:dyDescent="0.25">
      <c r="B44" s="1" t="s">
        <v>71</v>
      </c>
    </row>
    <row r="45" spans="2:18" x14ac:dyDescent="0.25"/>
    <row r="46" spans="2:18" x14ac:dyDescent="0.25">
      <c r="B46" s="59" t="s">
        <v>69</v>
      </c>
      <c r="C46" s="61"/>
      <c r="D46" s="54" t="s">
        <v>55</v>
      </c>
      <c r="F46" s="59" t="s">
        <v>77</v>
      </c>
      <c r="G46" s="60"/>
      <c r="H46" s="60"/>
      <c r="I46" s="60"/>
      <c r="J46" s="61"/>
      <c r="K46" s="55" t="s">
        <v>76</v>
      </c>
      <c r="M46" s="59" t="s">
        <v>75</v>
      </c>
      <c r="N46" s="60"/>
      <c r="O46" s="60"/>
      <c r="P46" s="60"/>
      <c r="Q46" s="61"/>
      <c r="R46" s="2" t="s">
        <v>76</v>
      </c>
    </row>
    <row r="47" spans="2:18" x14ac:dyDescent="0.25">
      <c r="B47" s="62" t="s">
        <v>56</v>
      </c>
      <c r="C47" s="64"/>
      <c r="D47" s="33">
        <v>201.2</v>
      </c>
      <c r="F47" s="69" t="s">
        <v>78</v>
      </c>
      <c r="G47" s="69"/>
      <c r="H47" s="69"/>
      <c r="I47" s="69"/>
      <c r="J47" s="69"/>
      <c r="K47" s="56">
        <v>770.5</v>
      </c>
      <c r="M47" s="62" t="s">
        <v>79</v>
      </c>
      <c r="N47" s="63"/>
      <c r="O47" s="63"/>
      <c r="P47" s="63"/>
      <c r="Q47" s="64"/>
      <c r="R47" s="2">
        <v>109</v>
      </c>
    </row>
    <row r="48" spans="2:18" x14ac:dyDescent="0.25">
      <c r="B48" s="62" t="s">
        <v>57</v>
      </c>
      <c r="C48" s="64"/>
      <c r="D48" s="33">
        <v>0</v>
      </c>
      <c r="F48" s="69" t="s">
        <v>80</v>
      </c>
      <c r="G48" s="69"/>
      <c r="H48" s="69"/>
      <c r="I48" s="69"/>
      <c r="J48" s="69"/>
      <c r="K48" s="56">
        <v>0</v>
      </c>
      <c r="M48" s="62" t="s">
        <v>81</v>
      </c>
      <c r="N48" s="63"/>
      <c r="O48" s="63"/>
      <c r="P48" s="63"/>
      <c r="Q48" s="64"/>
      <c r="R48" s="2">
        <v>0</v>
      </c>
    </row>
    <row r="49" spans="2:18" x14ac:dyDescent="0.25">
      <c r="B49" s="62" t="s">
        <v>58</v>
      </c>
      <c r="C49" s="64"/>
      <c r="D49" s="33">
        <v>852.8</v>
      </c>
      <c r="F49" s="69" t="s">
        <v>72</v>
      </c>
      <c r="G49" s="69"/>
      <c r="H49" s="69"/>
      <c r="I49" s="69"/>
      <c r="J49" s="69"/>
      <c r="K49" s="56">
        <v>0</v>
      </c>
      <c r="M49" s="59" t="s">
        <v>82</v>
      </c>
      <c r="N49" s="60"/>
      <c r="O49" s="60"/>
      <c r="P49" s="60"/>
      <c r="Q49" s="61"/>
      <c r="R49" s="2">
        <f>SUM(R47:R48)</f>
        <v>109</v>
      </c>
    </row>
    <row r="50" spans="2:18" x14ac:dyDescent="0.25">
      <c r="B50" s="62" t="s">
        <v>59</v>
      </c>
      <c r="C50" s="64"/>
      <c r="D50" s="33">
        <v>0</v>
      </c>
      <c r="F50" s="68" t="s">
        <v>82</v>
      </c>
      <c r="G50" s="68"/>
      <c r="H50" s="68"/>
      <c r="I50" s="68"/>
      <c r="J50" s="68"/>
      <c r="K50" s="36">
        <f>SUM(K47:K49)</f>
        <v>770.5</v>
      </c>
      <c r="M50" s="62"/>
      <c r="N50" s="63"/>
      <c r="O50" s="63"/>
      <c r="P50" s="63"/>
      <c r="Q50" s="64"/>
      <c r="R50" s="2"/>
    </row>
    <row r="51" spans="2:18" x14ac:dyDescent="0.25">
      <c r="B51" s="62" t="s">
        <v>60</v>
      </c>
      <c r="C51" s="64"/>
      <c r="D51" s="33">
        <v>0</v>
      </c>
      <c r="F51" s="68"/>
      <c r="G51" s="68"/>
      <c r="H51" s="68"/>
      <c r="I51" s="68"/>
      <c r="J51" s="68"/>
      <c r="K51" s="36"/>
      <c r="M51" s="62" t="s">
        <v>84</v>
      </c>
      <c r="N51" s="63"/>
      <c r="O51" s="63"/>
      <c r="P51" s="63"/>
      <c r="Q51" s="64"/>
      <c r="R51" s="2">
        <v>10</v>
      </c>
    </row>
    <row r="52" spans="2:18" x14ac:dyDescent="0.25">
      <c r="B52" s="62" t="s">
        <v>61</v>
      </c>
      <c r="C52" s="64"/>
      <c r="D52" s="33">
        <v>0</v>
      </c>
      <c r="F52" s="69" t="s">
        <v>83</v>
      </c>
      <c r="G52" s="69"/>
      <c r="H52" s="69"/>
      <c r="I52" s="69"/>
      <c r="J52" s="69"/>
      <c r="K52" s="56">
        <v>0</v>
      </c>
      <c r="M52" s="59" t="s">
        <v>86</v>
      </c>
      <c r="N52" s="60"/>
      <c r="O52" s="60"/>
      <c r="P52" s="60"/>
      <c r="Q52" s="61"/>
      <c r="R52" s="2">
        <f>SUM(R51)</f>
        <v>10</v>
      </c>
    </row>
    <row r="53" spans="2:18" s="1" customFormat="1" x14ac:dyDescent="0.25">
      <c r="B53" s="59" t="s">
        <v>62</v>
      </c>
      <c r="C53" s="61"/>
      <c r="D53" s="36">
        <f>SUM(D47:D52)</f>
        <v>1054</v>
      </c>
      <c r="F53" s="69" t="s">
        <v>73</v>
      </c>
      <c r="G53" s="69"/>
      <c r="H53" s="69"/>
      <c r="I53" s="69"/>
      <c r="J53" s="69"/>
      <c r="K53" s="56">
        <v>120</v>
      </c>
      <c r="L53"/>
      <c r="M53"/>
      <c r="N53"/>
      <c r="O53"/>
    </row>
    <row r="54" spans="2:18" s="1" customFormat="1" x14ac:dyDescent="0.25">
      <c r="B54" s="59"/>
      <c r="C54" s="61"/>
      <c r="D54" s="36"/>
      <c r="F54" s="69" t="s">
        <v>74</v>
      </c>
      <c r="G54" s="69"/>
      <c r="H54" s="69"/>
      <c r="I54" s="69"/>
      <c r="J54" s="69"/>
      <c r="K54" s="56">
        <v>0</v>
      </c>
      <c r="L54"/>
      <c r="M54"/>
      <c r="N54"/>
      <c r="O54"/>
    </row>
    <row r="55" spans="2:18" x14ac:dyDescent="0.25">
      <c r="B55" s="62" t="s">
        <v>63</v>
      </c>
      <c r="C55" s="64"/>
      <c r="D55" s="33"/>
      <c r="F55" s="68" t="s">
        <v>85</v>
      </c>
      <c r="G55" s="68"/>
      <c r="H55" s="68"/>
      <c r="I55" s="68"/>
      <c r="J55" s="68"/>
      <c r="K55" s="36">
        <f>SUM(K52:K54)</f>
        <v>120</v>
      </c>
    </row>
    <row r="56" spans="2:18" x14ac:dyDescent="0.25">
      <c r="B56" s="62" t="s">
        <v>64</v>
      </c>
      <c r="C56" s="64"/>
      <c r="D56" s="33">
        <v>110</v>
      </c>
      <c r="F56" s="59"/>
      <c r="G56" s="60"/>
      <c r="H56" s="60"/>
      <c r="I56" s="60"/>
      <c r="J56" s="61"/>
      <c r="K56" s="36"/>
    </row>
    <row r="57" spans="2:18" x14ac:dyDescent="0.25">
      <c r="B57" s="62" t="s">
        <v>65</v>
      </c>
      <c r="C57" s="64"/>
      <c r="D57" s="33">
        <v>0</v>
      </c>
      <c r="F57" s="59" t="s">
        <v>122</v>
      </c>
      <c r="G57" s="60"/>
      <c r="H57" s="60"/>
      <c r="I57" s="60"/>
      <c r="J57" s="61"/>
      <c r="K57" s="36">
        <f>K50-K55</f>
        <v>650.5</v>
      </c>
    </row>
    <row r="58" spans="2:18" x14ac:dyDescent="0.25">
      <c r="B58" s="62" t="s">
        <v>66</v>
      </c>
      <c r="C58" s="64"/>
      <c r="D58" s="33">
        <v>0</v>
      </c>
    </row>
    <row r="59" spans="2:18" x14ac:dyDescent="0.25">
      <c r="B59" s="62" t="s">
        <v>67</v>
      </c>
      <c r="C59" s="64"/>
      <c r="D59" s="33">
        <v>669</v>
      </c>
    </row>
    <row r="60" spans="2:18" x14ac:dyDescent="0.25">
      <c r="B60" s="59" t="s">
        <v>68</v>
      </c>
      <c r="C60" s="61"/>
      <c r="D60" s="36">
        <f>SUM(D55:D59)</f>
        <v>779</v>
      </c>
    </row>
    <row r="61" spans="2:18" x14ac:dyDescent="0.25">
      <c r="B61" s="59"/>
      <c r="C61" s="61"/>
      <c r="D61" s="36"/>
    </row>
    <row r="62" spans="2:18" s="1" customFormat="1" x14ac:dyDescent="0.25">
      <c r="B62" s="59" t="s">
        <v>121</v>
      </c>
      <c r="C62" s="61"/>
      <c r="D62" s="36">
        <f>D53-D60</f>
        <v>275</v>
      </c>
    </row>
    <row r="63" spans="2:18" x14ac:dyDescent="0.25"/>
    <row r="64" spans="2:18" x14ac:dyDescent="0.25"/>
    <row r="65" spans="2:10" x14ac:dyDescent="0.25">
      <c r="B65" t="s">
        <v>128</v>
      </c>
      <c r="D65" t="s">
        <v>53</v>
      </c>
      <c r="E65" t="s">
        <v>127</v>
      </c>
      <c r="J65" t="s">
        <v>54</v>
      </c>
    </row>
    <row r="66" spans="2:10" x14ac:dyDescent="0.25"/>
    <row r="67" spans="2:10" x14ac:dyDescent="0.25">
      <c r="B67" t="s">
        <v>129</v>
      </c>
      <c r="D67" t="s">
        <v>53</v>
      </c>
      <c r="E67" t="s">
        <v>124</v>
      </c>
      <c r="J67" t="s">
        <v>54</v>
      </c>
    </row>
    <row r="68" spans="2:10" x14ac:dyDescent="0.25"/>
    <row r="69" spans="2:10" x14ac:dyDescent="0.25"/>
    <row r="70" spans="2:10" x14ac:dyDescent="0.25"/>
    <row r="71" spans="2:10" hidden="1" x14ac:dyDescent="0.25"/>
    <row r="72" spans="2:10" hidden="1" x14ac:dyDescent="0.25"/>
    <row r="73" spans="2:10" hidden="1" x14ac:dyDescent="0.25"/>
    <row r="74" spans="2:10" hidden="1" x14ac:dyDescent="0.25"/>
    <row r="75" spans="2:10" hidden="1" x14ac:dyDescent="0.25"/>
    <row r="76" spans="2:10" hidden="1" x14ac:dyDescent="0.25"/>
    <row r="77" spans="2:10" hidden="1" x14ac:dyDescent="0.25"/>
    <row r="78" spans="2:10" hidden="1" x14ac:dyDescent="0.25"/>
    <row r="79" spans="2:10" hidden="1" x14ac:dyDescent="0.25"/>
    <row r="80" spans="2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</sheetData>
  <mergeCells count="43">
    <mergeCell ref="F56:J56"/>
    <mergeCell ref="F57:J57"/>
    <mergeCell ref="F49:J49"/>
    <mergeCell ref="B10:B11"/>
    <mergeCell ref="C10:C11"/>
    <mergeCell ref="B47:C47"/>
    <mergeCell ref="B48:C48"/>
    <mergeCell ref="B49:C49"/>
    <mergeCell ref="F55:J55"/>
    <mergeCell ref="G10:I10"/>
    <mergeCell ref="J10:L10"/>
    <mergeCell ref="F53:J53"/>
    <mergeCell ref="F54:J54"/>
    <mergeCell ref="B62:C62"/>
    <mergeCell ref="B46:C4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M49:Q49"/>
    <mergeCell ref="M50:Q50"/>
    <mergeCell ref="M51:Q51"/>
    <mergeCell ref="M52:Q52"/>
    <mergeCell ref="D10:F10"/>
    <mergeCell ref="F50:J50"/>
    <mergeCell ref="F52:J52"/>
    <mergeCell ref="F51:J51"/>
    <mergeCell ref="M10:O10"/>
    <mergeCell ref="P10:R10"/>
    <mergeCell ref="F47:J47"/>
    <mergeCell ref="F48:J48"/>
    <mergeCell ref="F46:J46"/>
    <mergeCell ref="M46:Q46"/>
    <mergeCell ref="M47:Q47"/>
    <mergeCell ref="M48:Q48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2017-09-12T07:34:51Z</cp:lastPrinted>
  <dcterms:created xsi:type="dcterms:W3CDTF">2017-02-23T12:10:09Z</dcterms:created>
  <dcterms:modified xsi:type="dcterms:W3CDTF">2017-09-12T08:14:28Z</dcterms:modified>
</cp:coreProperties>
</file>