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SVR 2027-28 - ŠKOLY a PO\"/>
    </mc:Choice>
  </mc:AlternateContent>
  <xr:revisionPtr revIDLastSave="0" documentId="13_ncr:1_{1D3E32EA-2E04-4231-A447-E0F5D0D92D2E}" xr6:coauthVersionLast="36" xr6:coauthVersionMax="36" xr10:uidLastSave="{00000000-0000-0000-0000-000000000000}"/>
  <bookViews>
    <workbookView xWindow="0" yWindow="0" windowWidth="23040" windowHeight="8610" firstSheet="1" activeTab="1" xr2:uid="{00000000-000D-0000-FFFF-FFFF00000000}"/>
  </bookViews>
  <sheets>
    <sheet name="NR 2026" sheetId="3" state="hidden" r:id="rId1"/>
    <sheet name="SVR 2027-2028" sheetId="4" r:id="rId2"/>
  </sheets>
  <definedNames>
    <definedName name="_xlnm.Print_Area" localSheetId="0">'NR 2026'!$A$1:$AC$101</definedName>
    <definedName name="_xlnm.Print_Area" localSheetId="1">'SVR 2027-2028'!$A$1:$S$91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4" l="1"/>
  <c r="F30" i="4" l="1"/>
  <c r="F31" i="4"/>
  <c r="F32" i="4"/>
  <c r="F33" i="4"/>
  <c r="F34" i="4"/>
  <c r="F35" i="4"/>
  <c r="F36" i="4"/>
  <c r="F37" i="4"/>
  <c r="F38" i="4"/>
  <c r="F39" i="4"/>
  <c r="F16" i="4"/>
  <c r="F17" i="4"/>
  <c r="F18" i="4"/>
  <c r="F19" i="4"/>
  <c r="F20" i="4"/>
  <c r="F21" i="4"/>
  <c r="F22" i="4"/>
  <c r="F23" i="4"/>
  <c r="F24" i="4"/>
  <c r="F15" i="4"/>
  <c r="F29" i="4"/>
  <c r="G21" i="3"/>
  <c r="G22" i="3"/>
  <c r="G23" i="3"/>
  <c r="G24" i="3"/>
  <c r="P66" i="4" l="1"/>
  <c r="P71" i="4" s="1"/>
  <c r="M66" i="4"/>
  <c r="M71" i="4" s="1"/>
  <c r="J66" i="4"/>
  <c r="J71" i="4" s="1"/>
  <c r="G66" i="4"/>
  <c r="G71" i="4" s="1"/>
  <c r="D66" i="4"/>
  <c r="D71" i="4" s="1"/>
  <c r="Y68" i="3"/>
  <c r="Y73" i="3" s="1"/>
  <c r="D25" i="3"/>
  <c r="R36" i="4" l="1"/>
  <c r="R18" i="4"/>
  <c r="R19" i="4"/>
  <c r="O18" i="4"/>
  <c r="O19" i="4"/>
  <c r="L18" i="4"/>
  <c r="D40" i="3"/>
  <c r="Y36" i="3"/>
  <c r="AA36" i="3" s="1"/>
  <c r="S36" i="3"/>
  <c r="U36" i="3" s="1"/>
  <c r="M36" i="3"/>
  <c r="G36" i="3"/>
  <c r="I36" i="3" s="1"/>
  <c r="Y18" i="3"/>
  <c r="AA18" i="3" s="1"/>
  <c r="S18" i="3"/>
  <c r="U18" i="3" s="1"/>
  <c r="M18" i="3"/>
  <c r="O18" i="3" s="1"/>
  <c r="G18" i="3"/>
  <c r="I18" i="3" s="1"/>
  <c r="I18" i="4" l="1"/>
  <c r="H39" i="4"/>
  <c r="H38" i="4"/>
  <c r="H37" i="4"/>
  <c r="H36" i="4"/>
  <c r="H35" i="4"/>
  <c r="H34" i="4"/>
  <c r="H33" i="4"/>
  <c r="H32" i="4"/>
  <c r="H31" i="4"/>
  <c r="H30" i="4"/>
  <c r="H29" i="4"/>
  <c r="M40" i="4"/>
  <c r="M25" i="4"/>
  <c r="H25" i="4" l="1"/>
  <c r="M35" i="3"/>
  <c r="O15" i="4"/>
  <c r="R15" i="4"/>
  <c r="O16" i="4"/>
  <c r="R16" i="4"/>
  <c r="O17" i="4"/>
  <c r="R17" i="4"/>
  <c r="O20" i="4"/>
  <c r="R20" i="4"/>
  <c r="O21" i="4"/>
  <c r="R21" i="4"/>
  <c r="O22" i="4"/>
  <c r="R22" i="4"/>
  <c r="O23" i="4"/>
  <c r="R23" i="4"/>
  <c r="O24" i="4"/>
  <c r="R24" i="4"/>
  <c r="N25" i="4"/>
  <c r="P25" i="4"/>
  <c r="Q25" i="4"/>
  <c r="O29" i="4"/>
  <c r="R29" i="4"/>
  <c r="O30" i="4"/>
  <c r="R30" i="4"/>
  <c r="O31" i="4"/>
  <c r="R31" i="4"/>
  <c r="O32" i="4"/>
  <c r="R32" i="4"/>
  <c r="O33" i="4"/>
  <c r="R33" i="4"/>
  <c r="O34" i="4"/>
  <c r="R34" i="4"/>
  <c r="O35" i="4"/>
  <c r="R35" i="4"/>
  <c r="O36" i="4"/>
  <c r="O37" i="4"/>
  <c r="R37" i="4"/>
  <c r="O38" i="4"/>
  <c r="R38" i="4"/>
  <c r="O39" i="4"/>
  <c r="R39" i="4"/>
  <c r="N40" i="4"/>
  <c r="P40" i="4"/>
  <c r="Q40" i="4"/>
  <c r="Q41" i="4" l="1"/>
  <c r="R25" i="4"/>
  <c r="M41" i="4"/>
  <c r="O40" i="4"/>
  <c r="N41" i="4"/>
  <c r="O25" i="4"/>
  <c r="P41" i="4"/>
  <c r="R40" i="4"/>
  <c r="K25" i="4"/>
  <c r="H40" i="4"/>
  <c r="H41" i="4" s="1"/>
  <c r="E25" i="4"/>
  <c r="I35" i="4"/>
  <c r="E40" i="4"/>
  <c r="Z25" i="3"/>
  <c r="X25" i="3"/>
  <c r="W25" i="3"/>
  <c r="V25" i="3"/>
  <c r="T25" i="3"/>
  <c r="R25" i="3"/>
  <c r="Q25" i="3"/>
  <c r="P25" i="3"/>
  <c r="N25" i="3"/>
  <c r="L25" i="3"/>
  <c r="K25" i="3"/>
  <c r="J25" i="3"/>
  <c r="H25" i="3"/>
  <c r="F25" i="3"/>
  <c r="E25" i="3"/>
  <c r="R41" i="4" l="1"/>
  <c r="R42" i="4" s="1"/>
  <c r="G25" i="3"/>
  <c r="S25" i="3"/>
  <c r="Y25" i="3"/>
  <c r="O41" i="4"/>
  <c r="O42" i="4" s="1"/>
  <c r="K41" i="4"/>
  <c r="E41" i="4"/>
  <c r="M25" i="3"/>
  <c r="Y55" i="3"/>
  <c r="Y54" i="3"/>
  <c r="Y53" i="3"/>
  <c r="Y52" i="3"/>
  <c r="Y51" i="3"/>
  <c r="S55" i="3"/>
  <c r="S54" i="3"/>
  <c r="S53" i="3"/>
  <c r="S52" i="3"/>
  <c r="S51" i="3"/>
  <c r="G54" i="3"/>
  <c r="M54" i="3" s="1"/>
  <c r="G55" i="3"/>
  <c r="M55" i="3" s="1"/>
  <c r="Z40" i="3"/>
  <c r="X40" i="3"/>
  <c r="W40" i="3"/>
  <c r="W41" i="3" s="1"/>
  <c r="V40" i="3"/>
  <c r="Y39" i="3"/>
  <c r="Y38" i="3"/>
  <c r="Y37" i="3"/>
  <c r="AA37" i="3" s="1"/>
  <c r="Y35" i="3"/>
  <c r="Y34" i="3"/>
  <c r="Y33" i="3"/>
  <c r="Y32" i="3"/>
  <c r="Y31" i="3"/>
  <c r="Y30" i="3"/>
  <c r="Y29" i="3"/>
  <c r="Y24" i="3"/>
  <c r="Y23" i="3"/>
  <c r="Y22" i="3"/>
  <c r="Y21" i="3"/>
  <c r="Y20" i="3"/>
  <c r="Y19" i="3"/>
  <c r="AA19" i="3" s="1"/>
  <c r="Y17" i="3"/>
  <c r="Y16" i="3"/>
  <c r="Y15" i="3"/>
  <c r="S15" i="3"/>
  <c r="U15" i="3" s="1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U25" i="3" l="1"/>
  <c r="L19" i="4"/>
  <c r="AA23" i="3"/>
  <c r="L23" i="4"/>
  <c r="AA30" i="3"/>
  <c r="L30" i="4"/>
  <c r="AA34" i="3"/>
  <c r="L34" i="4"/>
  <c r="AA38" i="3"/>
  <c r="L38" i="4"/>
  <c r="AA15" i="3"/>
  <c r="AA20" i="3"/>
  <c r="L20" i="4"/>
  <c r="AA24" i="3"/>
  <c r="L24" i="4"/>
  <c r="AA31" i="3"/>
  <c r="L31" i="4"/>
  <c r="AA35" i="3"/>
  <c r="L35" i="4"/>
  <c r="AA39" i="3"/>
  <c r="L39" i="4"/>
  <c r="AA16" i="3"/>
  <c r="L16" i="4"/>
  <c r="AA21" i="3"/>
  <c r="L21" i="4"/>
  <c r="AA32" i="3"/>
  <c r="L32" i="4"/>
  <c r="L36" i="4"/>
  <c r="AA17" i="3"/>
  <c r="L17" i="4"/>
  <c r="AA22" i="3"/>
  <c r="L22" i="4"/>
  <c r="AA29" i="3"/>
  <c r="AA33" i="3"/>
  <c r="L33" i="4"/>
  <c r="L37" i="4"/>
  <c r="Z41" i="3"/>
  <c r="X41" i="3"/>
  <c r="V41" i="3"/>
  <c r="Y40" i="3"/>
  <c r="R41" i="3"/>
  <c r="T41" i="3"/>
  <c r="S40" i="3"/>
  <c r="Q41" i="3"/>
  <c r="U40" i="3"/>
  <c r="P41" i="3"/>
  <c r="G29" i="3"/>
  <c r="G15" i="3"/>
  <c r="AA25" i="3" l="1"/>
  <c r="AA40" i="3"/>
  <c r="L29" i="4"/>
  <c r="L40" i="4" s="1"/>
  <c r="L25" i="4"/>
  <c r="J25" i="4"/>
  <c r="Y41" i="3"/>
  <c r="S41" i="3"/>
  <c r="U41" i="3"/>
  <c r="G39" i="3"/>
  <c r="AA41" i="3" l="1"/>
  <c r="AA42" i="3" s="1"/>
  <c r="L41" i="4"/>
  <c r="L42" i="4" s="1"/>
  <c r="J41" i="4"/>
  <c r="U42" i="3"/>
  <c r="G19" i="3"/>
  <c r="G52" i="3" l="1"/>
  <c r="M52" i="3" s="1"/>
  <c r="G53" i="3"/>
  <c r="M53" i="3" s="1"/>
  <c r="G51" i="3"/>
  <c r="M51" i="3" l="1"/>
  <c r="N40" i="3"/>
  <c r="L40" i="3"/>
  <c r="K40" i="3"/>
  <c r="M39" i="3"/>
  <c r="M38" i="3"/>
  <c r="M37" i="3"/>
  <c r="I37" i="4" s="1"/>
  <c r="O35" i="3"/>
  <c r="AB35" i="3" s="1"/>
  <c r="M34" i="3"/>
  <c r="M33" i="3"/>
  <c r="M32" i="3"/>
  <c r="J40" i="3"/>
  <c r="M30" i="3"/>
  <c r="M29" i="3"/>
  <c r="M24" i="3"/>
  <c r="M23" i="3"/>
  <c r="M22" i="3"/>
  <c r="M21" i="3"/>
  <c r="M20" i="3"/>
  <c r="M19" i="3"/>
  <c r="M17" i="3"/>
  <c r="M16" i="3"/>
  <c r="M15" i="3"/>
  <c r="F40" i="3"/>
  <c r="E40" i="3"/>
  <c r="H40" i="3"/>
  <c r="I39" i="3"/>
  <c r="G30" i="3"/>
  <c r="G32" i="3"/>
  <c r="G33" i="3"/>
  <c r="G34" i="3"/>
  <c r="G35" i="3"/>
  <c r="G37" i="3"/>
  <c r="G38" i="3"/>
  <c r="I29" i="3"/>
  <c r="G31" i="3"/>
  <c r="I15" i="3"/>
  <c r="G16" i="3"/>
  <c r="G17" i="3"/>
  <c r="I19" i="3"/>
  <c r="G20" i="3"/>
  <c r="I21" i="3"/>
  <c r="O21" i="3" l="1"/>
  <c r="AB21" i="3" s="1"/>
  <c r="G21" i="4"/>
  <c r="I21" i="4" s="1"/>
  <c r="O15" i="3"/>
  <c r="AB15" i="3" s="1"/>
  <c r="G15" i="4"/>
  <c r="O22" i="3"/>
  <c r="AB22" i="3" s="1"/>
  <c r="G22" i="4"/>
  <c r="I22" i="4" s="1"/>
  <c r="O16" i="3"/>
  <c r="AB16" i="3" s="1"/>
  <c r="G16" i="4"/>
  <c r="I16" i="4" s="1"/>
  <c r="O23" i="3"/>
  <c r="AB23" i="3" s="1"/>
  <c r="G23" i="4"/>
  <c r="I23" i="4" s="1"/>
  <c r="O17" i="3"/>
  <c r="AB17" i="3" s="1"/>
  <c r="G17" i="4"/>
  <c r="I17" i="4" s="1"/>
  <c r="O24" i="3"/>
  <c r="AB24" i="3" s="1"/>
  <c r="G24" i="4"/>
  <c r="I24" i="4" s="1"/>
  <c r="O19" i="3"/>
  <c r="AB19" i="3" s="1"/>
  <c r="G19" i="4"/>
  <c r="I19" i="4" s="1"/>
  <c r="O20" i="3"/>
  <c r="AB20" i="3" s="1"/>
  <c r="G20" i="4"/>
  <c r="I20" i="4" s="1"/>
  <c r="M40" i="3"/>
  <c r="I22" i="3"/>
  <c r="I17" i="3"/>
  <c r="I35" i="3"/>
  <c r="I30" i="3"/>
  <c r="O39" i="3"/>
  <c r="AB39" i="3" s="1"/>
  <c r="I39" i="4"/>
  <c r="I16" i="3"/>
  <c r="I38" i="3"/>
  <c r="I34" i="3"/>
  <c r="O36" i="3"/>
  <c r="AB36" i="3" s="1"/>
  <c r="I36" i="4"/>
  <c r="I24" i="3"/>
  <c r="I20" i="3"/>
  <c r="I37" i="3"/>
  <c r="I33" i="3"/>
  <c r="O29" i="3"/>
  <c r="AB29" i="3" s="1"/>
  <c r="I29" i="4"/>
  <c r="O33" i="3"/>
  <c r="AB33" i="3" s="1"/>
  <c r="I33" i="4"/>
  <c r="I23" i="3"/>
  <c r="I31" i="3"/>
  <c r="I32" i="3"/>
  <c r="O30" i="3"/>
  <c r="AB30" i="3" s="1"/>
  <c r="I30" i="4"/>
  <c r="O34" i="3"/>
  <c r="AB34" i="3" s="1"/>
  <c r="I34" i="4"/>
  <c r="O38" i="3"/>
  <c r="AB38" i="3" s="1"/>
  <c r="I38" i="4"/>
  <c r="O32" i="3"/>
  <c r="AB32" i="3" s="1"/>
  <c r="K41" i="3"/>
  <c r="E41" i="3"/>
  <c r="N41" i="3"/>
  <c r="J41" i="3"/>
  <c r="M31" i="3"/>
  <c r="O37" i="3"/>
  <c r="AB37" i="3" s="1"/>
  <c r="L41" i="3"/>
  <c r="H41" i="3"/>
  <c r="F41" i="3"/>
  <c r="G25" i="4" l="1"/>
  <c r="I15" i="4"/>
  <c r="I25" i="4" s="1"/>
  <c r="O25" i="3"/>
  <c r="AB25" i="3" s="1"/>
  <c r="I40" i="3"/>
  <c r="I25" i="3"/>
  <c r="O31" i="3"/>
  <c r="AB31" i="3" s="1"/>
  <c r="I31" i="4"/>
  <c r="D25" i="4"/>
  <c r="F25" i="4" s="1"/>
  <c r="F40" i="4"/>
  <c r="D40" i="4"/>
  <c r="I32" i="4"/>
  <c r="D41" i="3"/>
  <c r="G40" i="3"/>
  <c r="G41" i="3" s="1"/>
  <c r="M41" i="3"/>
  <c r="G40" i="4" l="1"/>
  <c r="G41" i="4" s="1"/>
  <c r="F41" i="4"/>
  <c r="F42" i="4" s="1"/>
  <c r="I40" i="4"/>
  <c r="D41" i="4"/>
  <c r="O40" i="3"/>
  <c r="AB40" i="3" s="1"/>
  <c r="I41" i="3"/>
  <c r="I42" i="3" s="1"/>
  <c r="I41" i="4" l="1"/>
  <c r="I42" i="4" s="1"/>
  <c r="O41" i="3"/>
  <c r="AB41" i="3" s="1"/>
  <c r="O42" i="3" l="1"/>
  <c r="AB42" i="3" s="1"/>
</calcChain>
</file>

<file path=xl/sharedStrings.xml><?xml version="1.0" encoding="utf-8"?>
<sst xmlns="http://schemas.openxmlformats.org/spreadsheetml/2006/main" count="393" uniqueCount="157">
  <si>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</si>
  <si>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</si>
  <si>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</si>
  <si>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</si>
  <si>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</si>
  <si>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</si>
  <si>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</si>
  <si>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</si>
  <si>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</si>
  <si>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</si>
  <si>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</si>
  <si>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</si>
  <si>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</si>
  <si>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</si>
  <si>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</si>
  <si>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</si>
  <si>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</si>
  <si>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</si>
  <si>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</si>
  <si>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</si>
  <si>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</si>
  <si>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</si>
  <si>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</si>
  <si>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</si>
  <si>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</si>
  <si>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</si>
  <si>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</si>
  <si>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</si>
  <si>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</si>
  <si>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</si>
  <si>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</si>
  <si>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</si>
  <si>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</si>
  <si>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</si>
  <si>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</si>
  <si>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</si>
  <si>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</si>
  <si>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</si>
  <si>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</si>
  <si>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</si>
  <si>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</si>
  <si>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</si>
  <si>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</si>
  <si>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</si>
  <si>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</si>
  <si>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</si>
  <si>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</si>
  <si>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</si>
  <si>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</si>
  <si>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</si>
  <si>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</si>
  <si>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</si>
  <si>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</si>
  <si>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</si>
  <si>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</si>
  <si>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</si>
  <si>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</si>
  <si>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</si>
  <si>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</si>
  <si>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</si>
  <si>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</si>
  <si>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</si>
  <si>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</si>
  <si>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</si>
  <si>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</si>
  <si>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</si>
  <si>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</si>
  <si>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</si>
  <si>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</si>
  <si>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</si>
  <si>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</si>
  <si>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</si>
  <si>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</si>
  <si>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</si>
  <si>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</si>
  <si>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</si>
  <si>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</si>
  <si>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</si>
  <si>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</si>
  <si>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</si>
  <si>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</si>
  <si>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</si>
  <si>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</si>
  <si>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</si>
  <si>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</si>
  <si>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</si>
  <si>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</si>
  <si>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</si>
  <si>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</si>
  <si>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</si>
  <si>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</si>
  <si>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</si>
  <si>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</si>
  <si>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</si>
  <si>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</si>
  <si>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</si>
  <si>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</si>
  <si>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</si>
  <si>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</si>
  <si>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</si>
  <si>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</si>
  <si>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</si>
  <si>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</si>
  <si>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</si>
  <si>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</si>
  <si>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</si>
  <si>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</si>
  <si>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Porovnání s rokem 2023</t>
  </si>
  <si>
    <t>Výhled rozpočtu 2027</t>
  </si>
  <si>
    <t>Skutečnost k 31.12.2024</t>
  </si>
  <si>
    <t>Skutečnost k 30.6.2025</t>
  </si>
  <si>
    <t>Plán 2026 (návrh rozpočtu organizace)</t>
  </si>
  <si>
    <t>Střednědobý výhled hospodaření příspěvkové organizace na období let 2027-2028</t>
  </si>
  <si>
    <t>Skutečnost 2024</t>
  </si>
  <si>
    <t>Plán 2025</t>
  </si>
  <si>
    <t>Požadavek na rozpočet 2026</t>
  </si>
  <si>
    <t>Výhled rozpočtu 2028</t>
  </si>
  <si>
    <t>Upravený rozpočet (plán NaV 2025)</t>
  </si>
  <si>
    <t>Účelový příspěvek zřizovatele - nepedagogičtí pracovníci - ÚZ 707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</si>
  <si>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</si>
  <si>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</si>
  <si>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</si>
  <si>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</si>
  <si>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</si>
  <si>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</si>
  <si>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</si>
  <si>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ostatní osobní nájklady (DPP, DPČ, aj.)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</si>
  <si>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</si>
  <si>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</si>
  <si>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</si>
  <si>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</si>
  <si>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</si>
  <si>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</si>
  <si>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z toho nepedagogických pracovníků</t>
  </si>
  <si>
    <t>Počet zaměstnanců</t>
  </si>
  <si>
    <t>- celá organizace</t>
  </si>
  <si>
    <t>Odměny</t>
  </si>
  <si>
    <t>Příplatky za vedení</t>
  </si>
  <si>
    <t>Objem</t>
  </si>
  <si>
    <t>Plán 2026</t>
  </si>
  <si>
    <t>- z toho nepedagogiští pracovníci</t>
  </si>
  <si>
    <t>Limit mzdových prostředků (nepedagogičtí prac.)</t>
  </si>
  <si>
    <t>2026   - ÚZ 707 - nepedagogičtí pracovníci + ONIV</t>
  </si>
  <si>
    <t>Osobní příplatky</t>
  </si>
  <si>
    <t>ÚZ 707 - nepedagogičtí pracovníci + ONIV</t>
  </si>
  <si>
    <t>Na Příkopech 895, 430 01 Chomutov</t>
  </si>
  <si>
    <t>Stavy fondů- RF ze zlepš.HV</t>
  </si>
  <si>
    <t>Rezervní fond-projekty</t>
  </si>
  <si>
    <t xml:space="preserve">Služby </t>
  </si>
  <si>
    <t>Základní škola Chomutov, Na Příkopech 895</t>
  </si>
  <si>
    <t>46789685</t>
  </si>
  <si>
    <t>Na Příkopech 895, Chomutov</t>
  </si>
  <si>
    <t>RF ze zlepšeného HV</t>
  </si>
  <si>
    <t>Marcela Moravcová</t>
  </si>
  <si>
    <t>Miloslav Hons</t>
  </si>
  <si>
    <t>Návrh rozpočtu 2026-změna</t>
  </si>
  <si>
    <t>V rozpočtu na rok 2026 je započítán projekt ERASMUS ve výši 324,4 tis Kč. Jedná se o 1. zálohu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</si>
</sst>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9" fontId="21" fillId="0" borderId="0" applyFont="0" applyFill="0" applyBorder="0" applyAlignment="0" applyProtection="0"/>
  </cellStyleXfs>
  <cellXfs count="374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11" fillId="0" borderId="22" xfId="2" applyFont="1" applyBorder="1" applyProtection="1"/>
    <xf numFmtId="0" fontId="11" fillId="0" borderId="0" xfId="0" applyFont="1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1" fillId="0" borderId="0" xfId="2" applyFont="1" applyFill="1" applyBorder="1" applyProtection="1"/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1" fillId="0" borderId="22" xfId="2" applyFont="1" applyFill="1" applyBorder="1" applyProtection="1"/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4" borderId="29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left"/>
      <protection locked="0"/>
    </xf>
    <xf numFmtId="164" fontId="13" fillId="8" borderId="0" xfId="0" applyNumberFormat="1" applyFont="1" applyFill="1" applyBorder="1" applyAlignment="1" applyProtection="1">
      <alignment horizontal="center" wrapText="1"/>
      <protection locked="0"/>
    </xf>
    <xf numFmtId="164" fontId="1" fillId="0" borderId="60" xfId="0" applyNumberFormat="1" applyFont="1" applyFill="1" applyBorder="1" applyProtection="1"/>
    <xf numFmtId="164" fontId="1" fillId="0" borderId="13" xfId="0" applyNumberFormat="1" applyFont="1" applyFill="1" applyBorder="1" applyProtection="1"/>
    <xf numFmtId="0" fontId="1" fillId="0" borderId="24" xfId="0" applyFont="1" applyBorder="1" applyAlignment="1" applyProtection="1">
      <alignment vertical="center" wrapText="1"/>
    </xf>
    <xf numFmtId="0" fontId="1" fillId="0" borderId="37" xfId="0" applyFont="1" applyBorder="1" applyAlignment="1" applyProtection="1">
      <alignment vertical="center"/>
    </xf>
    <xf numFmtId="0" fontId="1" fillId="0" borderId="27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 wrapText="1"/>
    </xf>
    <xf numFmtId="164" fontId="0" fillId="0" borderId="61" xfId="0" applyNumberFormat="1" applyFont="1" applyFill="1" applyBorder="1" applyAlignment="1" applyProtection="1">
      <alignment horizontal="right"/>
    </xf>
    <xf numFmtId="164" fontId="0" fillId="0" borderId="62" xfId="0" applyNumberFormat="1" applyFont="1" applyFill="1" applyBorder="1" applyAlignment="1" applyProtection="1">
      <alignment horizontal="right"/>
    </xf>
    <xf numFmtId="164" fontId="0" fillId="0" borderId="52" xfId="0" applyNumberFormat="1" applyFont="1" applyFill="1" applyBorder="1" applyAlignment="1" applyProtection="1">
      <alignment horizontal="right"/>
      <protection locked="0"/>
    </xf>
    <xf numFmtId="164" fontId="0" fillId="0" borderId="63" xfId="0" applyNumberFormat="1" applyFont="1" applyFill="1" applyBorder="1" applyAlignment="1" applyProtection="1">
      <alignment horizontal="right"/>
      <protection locked="0"/>
    </xf>
    <xf numFmtId="164" fontId="0" fillId="0" borderId="39" xfId="0" applyNumberFormat="1" applyFont="1" applyFill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 applyProtection="1">
      <alignment horizontal="right"/>
    </xf>
    <xf numFmtId="164" fontId="0" fillId="0" borderId="1" xfId="0" applyNumberFormat="1" applyFont="1" applyBorder="1" applyProtection="1">
      <protection locked="0"/>
    </xf>
    <xf numFmtId="164" fontId="1" fillId="5" borderId="48" xfId="0" applyNumberFormat="1" applyFont="1" applyFill="1" applyBorder="1" applyProtection="1"/>
    <xf numFmtId="164" fontId="1" fillId="5" borderId="21" xfId="0" applyNumberFormat="1" applyFont="1" applyFill="1" applyBorder="1" applyProtection="1"/>
    <xf numFmtId="164" fontId="0" fillId="2" borderId="1" xfId="0" applyNumberFormat="1" applyFont="1" applyFill="1" applyBorder="1" applyProtection="1">
      <protection locked="0"/>
    </xf>
    <xf numFmtId="164" fontId="0" fillId="2" borderId="54" xfId="0" applyNumberFormat="1" applyFont="1" applyFill="1" applyBorder="1" applyProtection="1">
      <protection locked="0"/>
    </xf>
    <xf numFmtId="0" fontId="1" fillId="4" borderId="58" xfId="0" applyFont="1" applyFill="1" applyBorder="1" applyAlignment="1" applyProtection="1">
      <alignment horizontal="center" vertical="center" wrapText="1"/>
    </xf>
    <xf numFmtId="164" fontId="1" fillId="3" borderId="58" xfId="0" applyNumberFormat="1" applyFont="1" applyFill="1" applyBorder="1" applyAlignment="1" applyProtection="1">
      <alignment horizontal="right"/>
    </xf>
    <xf numFmtId="164" fontId="1" fillId="5" borderId="41" xfId="0" applyNumberFormat="1" applyFont="1" applyFill="1" applyBorder="1" applyProtection="1"/>
    <xf numFmtId="165" fontId="2" fillId="7" borderId="41" xfId="0" applyNumberFormat="1" applyFont="1" applyFill="1" applyBorder="1" applyProtection="1"/>
    <xf numFmtId="0" fontId="1" fillId="4" borderId="59" xfId="0" applyFont="1" applyFill="1" applyBorder="1" applyAlignment="1" applyProtection="1">
      <alignment horizontal="center" vertical="center" wrapText="1"/>
    </xf>
    <xf numFmtId="164" fontId="1" fillId="3" borderId="53" xfId="0" applyNumberFormat="1" applyFont="1" applyFill="1" applyBorder="1" applyAlignment="1" applyProtection="1">
      <alignment horizontal="right"/>
    </xf>
    <xf numFmtId="165" fontId="17" fillId="9" borderId="39" xfId="0" applyNumberFormat="1" applyFont="1" applyFill="1" applyBorder="1" applyAlignment="1" applyProtection="1"/>
    <xf numFmtId="0" fontId="2" fillId="14" borderId="17" xfId="0" applyFont="1" applyFill="1" applyBorder="1" applyProtection="1"/>
    <xf numFmtId="164" fontId="0" fillId="0" borderId="50" xfId="0" applyNumberFormat="1" applyFont="1" applyFill="1" applyBorder="1" applyAlignment="1" applyProtection="1">
      <alignment horizontal="right"/>
    </xf>
    <xf numFmtId="0" fontId="2" fillId="14" borderId="34" xfId="0" applyFont="1" applyFill="1" applyBorder="1" applyProtection="1"/>
    <xf numFmtId="164" fontId="0" fillId="0" borderId="51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164" fontId="0" fillId="0" borderId="65" xfId="0" applyNumberFormat="1" applyFont="1" applyFill="1" applyBorder="1" applyAlignment="1" applyProtection="1">
      <alignment horizontal="right"/>
    </xf>
    <xf numFmtId="164" fontId="0" fillId="0" borderId="66" xfId="0" applyNumberFormat="1" applyFont="1" applyBorder="1" applyProtection="1">
      <protection locked="0"/>
    </xf>
    <xf numFmtId="0" fontId="0" fillId="5" borderId="58" xfId="0" applyFill="1" applyBorder="1" applyAlignment="1" applyProtection="1">
      <alignment horizontal="center"/>
    </xf>
    <xf numFmtId="0" fontId="1" fillId="5" borderId="3" xfId="0" applyFont="1" applyFill="1" applyBorder="1" applyProtection="1"/>
    <xf numFmtId="0" fontId="1" fillId="3" borderId="41" xfId="0" applyFont="1" applyFill="1" applyBorder="1" applyAlignment="1" applyProtection="1">
      <alignment vertical="center" wrapText="1"/>
    </xf>
    <xf numFmtId="0" fontId="1" fillId="3" borderId="3" xfId="0" applyFont="1" applyFill="1" applyBorder="1" applyAlignment="1" applyProtection="1">
      <alignment vertical="center"/>
    </xf>
    <xf numFmtId="49" fontId="7" fillId="8" borderId="0" xfId="0" applyNumberFormat="1" applyFont="1" applyFill="1" applyAlignment="1" applyProtection="1">
      <alignment horizontal="left"/>
    </xf>
    <xf numFmtId="49" fontId="7" fillId="0" borderId="0" xfId="0" applyNumberFormat="1" applyFont="1" applyFill="1" applyAlignment="1" applyProtection="1">
      <alignment horizontal="left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63" xfId="0" applyNumberFormat="1" applyFill="1" applyBorder="1" applyAlignment="1" applyProtection="1">
      <alignment horizontal="right"/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11" borderId="51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9" xfId="0" applyNumberFormat="1" applyFont="1" applyFill="1" applyBorder="1" applyAlignment="1" applyProtection="1">
      <alignment horizontal="right"/>
      <protection locked="0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10" borderId="49" xfId="0" applyNumberFormat="1" applyFont="1" applyFill="1" applyBorder="1" applyAlignment="1" applyProtection="1">
      <alignment horizontal="right"/>
      <protection locked="0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2" borderId="15" xfId="0" applyNumberFormat="1" applyFont="1" applyFill="1" applyBorder="1" applyAlignment="1" applyProtection="1">
      <alignment horizontal="right"/>
      <protection locked="0"/>
    </xf>
    <xf numFmtId="166" fontId="0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0" fillId="0" borderId="23" xfId="0" applyNumberFormat="1" applyFont="1" applyBorder="1" applyAlignment="1" applyProtection="1">
      <alignment horizontal="right"/>
      <protection locked="0"/>
    </xf>
    <xf numFmtId="166" fontId="0" fillId="0" borderId="1" xfId="0" applyNumberFormat="1" applyFont="1" applyBorder="1" applyAlignment="1" applyProtection="1">
      <alignment horizontal="right"/>
      <protection locked="0"/>
    </xf>
    <xf numFmtId="166" fontId="0" fillId="0" borderId="15" xfId="0" applyNumberFormat="1" applyFont="1" applyBorder="1" applyAlignment="1" applyProtection="1">
      <alignment horizontal="right"/>
      <protection locked="0"/>
    </xf>
    <xf numFmtId="166" fontId="0" fillId="11" borderId="11" xfId="0" applyNumberFormat="1" applyFont="1" applyFill="1" applyBorder="1" applyAlignment="1" applyProtection="1">
      <alignment horizontal="right"/>
    </xf>
    <xf numFmtId="166" fontId="0" fillId="11" borderId="44" xfId="0" applyNumberFormat="1" applyFont="1" applyFill="1" applyBorder="1" applyAlignment="1" applyProtection="1">
      <alignment horizontal="right"/>
    </xf>
    <xf numFmtId="166" fontId="0" fillId="0" borderId="44" xfId="0" applyNumberFormat="1" applyFont="1" applyBorder="1" applyAlignment="1" applyProtection="1">
      <alignment horizontal="right"/>
      <protection locked="0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6" xfId="0" applyNumberFormat="1" applyFont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4" xfId="0" applyNumberFormat="1" applyFont="1" applyFill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0" fillId="0" borderId="4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165" fontId="0" fillId="0" borderId="40" xfId="0" applyNumberFormat="1" applyFont="1" applyBorder="1" applyProtection="1">
      <protection locked="0"/>
    </xf>
    <xf numFmtId="165" fontId="1" fillId="5" borderId="34" xfId="0" applyNumberFormat="1" applyFont="1" applyFill="1" applyBorder="1" applyProtection="1"/>
    <xf numFmtId="164" fontId="17" fillId="9" borderId="38" xfId="0" applyNumberFormat="1" applyFont="1" applyFill="1" applyBorder="1" applyAlignment="1" applyProtection="1"/>
    <xf numFmtId="164" fontId="17" fillId="9" borderId="30" xfId="0" applyNumberFormat="1" applyFont="1" applyFill="1" applyBorder="1" applyAlignment="1" applyProtection="1"/>
    <xf numFmtId="164" fontId="1" fillId="0" borderId="1" xfId="0" applyNumberFormat="1" applyFont="1" applyFill="1" applyBorder="1" applyAlignment="1" applyProtection="1">
      <alignment horizontal="center"/>
      <protection locked="0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Protection="1"/>
    <xf numFmtId="49" fontId="0" fillId="0" borderId="1" xfId="0" applyNumberFormat="1" applyFont="1" applyFill="1" applyBorder="1" applyProtection="1"/>
    <xf numFmtId="49" fontId="0" fillId="0" borderId="1" xfId="0" applyNumberFormat="1" applyFont="1" applyFill="1" applyBorder="1" applyAlignment="1" applyProtection="1">
      <alignment horizontal="left" indent="2"/>
    </xf>
    <xf numFmtId="0" fontId="1" fillId="4" borderId="1" xfId="0" applyFont="1" applyFill="1" applyBorder="1" applyProtection="1"/>
    <xf numFmtId="0" fontId="7" fillId="4" borderId="50" xfId="0" applyFont="1" applyFill="1" applyBorder="1" applyProtection="1"/>
    <xf numFmtId="0" fontId="1" fillId="8" borderId="63" xfId="0" applyFont="1" applyFill="1" applyBorder="1" applyProtection="1"/>
    <xf numFmtId="164" fontId="1" fillId="8" borderId="63" xfId="0" applyNumberFormat="1" applyFont="1" applyFill="1" applyBorder="1" applyProtection="1">
      <protection locked="0"/>
    </xf>
    <xf numFmtId="0" fontId="0" fillId="0" borderId="1" xfId="0" applyFont="1" applyFill="1" applyBorder="1" applyProtection="1"/>
    <xf numFmtId="0" fontId="1" fillId="8" borderId="0" xfId="0" applyFont="1" applyFill="1" applyBorder="1" applyAlignment="1" applyProtection="1">
      <alignment horizontal="right"/>
    </xf>
    <xf numFmtId="10" fontId="1" fillId="8" borderId="0" xfId="3" applyNumberFormat="1" applyFont="1" applyFill="1" applyBorder="1" applyProtection="1"/>
    <xf numFmtId="164" fontId="0" fillId="0" borderId="1" xfId="0" applyNumberFormat="1" applyFont="1" applyFill="1" applyBorder="1" applyProtection="1">
      <protection locked="0"/>
    </xf>
    <xf numFmtId="0" fontId="0" fillId="8" borderId="1" xfId="0" applyFill="1" applyBorder="1"/>
    <xf numFmtId="0" fontId="0" fillId="0" borderId="1" xfId="0" applyFill="1" applyBorder="1"/>
    <xf numFmtId="0" fontId="1" fillId="8" borderId="1" xfId="0" applyFont="1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164" fontId="1" fillId="13" borderId="1" xfId="0" applyNumberFormat="1" applyFont="1" applyFill="1" applyBorder="1" applyAlignment="1" applyProtection="1">
      <alignment horizontal="right"/>
      <protection locked="0"/>
    </xf>
    <xf numFmtId="49" fontId="0" fillId="8" borderId="0" xfId="0" applyNumberFormat="1" applyFont="1" applyFill="1" applyBorder="1" applyProtection="1"/>
    <xf numFmtId="164" fontId="0" fillId="8" borderId="0" xfId="0" applyNumberFormat="1" applyFont="1" applyFill="1" applyBorder="1" applyProtection="1">
      <protection locked="0"/>
    </xf>
    <xf numFmtId="10" fontId="0" fillId="8" borderId="0" xfId="0" applyNumberFormat="1" applyFont="1" applyFill="1"/>
    <xf numFmtId="164" fontId="0" fillId="0" borderId="1" xfId="0" applyNumberFormat="1" applyFill="1" applyBorder="1"/>
    <xf numFmtId="49" fontId="0" fillId="0" borderId="1" xfId="0" applyNumberFormat="1" applyFont="1" applyFill="1" applyBorder="1" applyAlignment="1" applyProtection="1">
      <alignment horizontal="left"/>
    </xf>
    <xf numFmtId="49" fontId="0" fillId="0" borderId="1" xfId="0" applyNumberFormat="1" applyFont="1" applyFill="1" applyBorder="1" applyAlignment="1" applyProtection="1">
      <alignment horizontal="left" indent="2"/>
    </xf>
    <xf numFmtId="0" fontId="1" fillId="4" borderId="1" xfId="0" applyFont="1" applyFill="1" applyBorder="1" applyAlignment="1" applyProtection="1">
      <alignment horizontal="left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0" fontId="1" fillId="1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0" fontId="1" fillId="12" borderId="1" xfId="0" applyFont="1" applyFill="1" applyBorder="1" applyAlignment="1" applyProtection="1">
      <alignment horizontal="left"/>
    </xf>
    <xf numFmtId="0" fontId="0" fillId="0" borderId="43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2" xfId="0" applyBorder="1" applyAlignment="1">
      <alignment horizontal="center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  <xf numFmtId="164" fontId="0" fillId="0" borderId="53" xfId="0" applyNumberFormat="1" applyFont="1" applyBorder="1" applyAlignment="1" applyProtection="1">
      <alignment horizontal="center" vertical="center"/>
    </xf>
    <xf numFmtId="164" fontId="0" fillId="0" borderId="48" xfId="0" applyNumberFormat="1" applyFont="1" applyBorder="1" applyAlignment="1" applyProtection="1">
      <alignment horizontal="center" vertical="center"/>
    </xf>
    <xf numFmtId="164" fontId="0" fillId="0" borderId="53" xfId="0" applyNumberFormat="1" applyBorder="1" applyAlignment="1" applyProtection="1">
      <alignment horizontal="center" vertical="center"/>
    </xf>
    <xf numFmtId="164" fontId="0" fillId="0" borderId="48" xfId="0" applyNumberFormat="1" applyBorder="1" applyAlignment="1" applyProtection="1">
      <alignment horizontal="center" vertical="center"/>
    </xf>
    <xf numFmtId="164" fontId="0" fillId="0" borderId="30" xfId="0" applyNumberFormat="1" applyFont="1" applyBorder="1" applyAlignment="1" applyProtection="1">
      <alignment horizontal="center" vertical="center"/>
    </xf>
    <xf numFmtId="164" fontId="0" fillId="0" borderId="21" xfId="0" applyNumberFormat="1" applyFont="1" applyBorder="1" applyAlignment="1" applyProtection="1">
      <alignment horizontal="center" vertical="center"/>
    </xf>
    <xf numFmtId="164" fontId="14" fillId="0" borderId="59" xfId="0" applyNumberFormat="1" applyFont="1" applyFill="1" applyBorder="1" applyAlignment="1" applyProtection="1">
      <alignment horizontal="center" vertical="center"/>
    </xf>
    <xf numFmtId="164" fontId="14" fillId="0" borderId="64" xfId="0" applyNumberFormat="1" applyFont="1" applyFill="1" applyBorder="1" applyAlignment="1" applyProtection="1">
      <alignment horizontal="center" vertical="center"/>
    </xf>
    <xf numFmtId="164" fontId="8" fillId="5" borderId="58" xfId="0" applyNumberFormat="1" applyFont="1" applyFill="1" applyBorder="1" applyAlignment="1" applyProtection="1">
      <alignment horizontal="center"/>
    </xf>
    <xf numFmtId="164" fontId="0" fillId="0" borderId="30" xfId="0" applyNumberFormat="1" applyBorder="1" applyAlignment="1" applyProtection="1">
      <alignment horizontal="center" vertical="center"/>
    </xf>
    <xf numFmtId="164" fontId="0" fillId="0" borderId="21" xfId="0" applyNumberFormat="1" applyBorder="1" applyAlignment="1" applyProtection="1">
      <alignment horizontal="center" vertical="center"/>
    </xf>
    <xf numFmtId="49" fontId="20" fillId="0" borderId="0" xfId="0" applyNumberFormat="1" applyFont="1" applyFill="1" applyAlignment="1" applyProtection="1">
      <alignment horizontal="left"/>
      <protection locked="0"/>
    </xf>
    <xf numFmtId="49" fontId="7" fillId="0" borderId="0" xfId="0" applyNumberFormat="1" applyFont="1" applyFill="1" applyAlignment="1" applyProtection="1">
      <alignment horizontal="left"/>
      <protection locked="0"/>
    </xf>
    <xf numFmtId="0" fontId="1" fillId="0" borderId="58" xfId="0" applyFont="1" applyBorder="1" applyAlignment="1" applyProtection="1">
      <alignment horizontal="center" vertical="center" wrapText="1"/>
    </xf>
    <xf numFmtId="0" fontId="1" fillId="0" borderId="47" xfId="0" applyFont="1" applyBorder="1" applyAlignment="1" applyProtection="1">
      <alignment horizontal="center" vertical="center" wrapText="1"/>
    </xf>
    <xf numFmtId="0" fontId="16" fillId="0" borderId="34" xfId="0" applyFont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horizontal="center" vertical="center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94"/>
  <sheetViews>
    <sheetView showGridLines="0" topLeftCell="L1" zoomScale="80" zoomScaleNormal="80" zoomScaleSheetLayoutView="80" workbookViewId="0">
      <selection activeCell="V18" sqref="V1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3.2851562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2" hidden="1"/>
  </cols>
  <sheetData>
    <row r="1" spans="1:30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4"/>
      <c r="B2" s="6" t="s">
        <v>155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  <c r="Q3" s="4"/>
      <c r="R3" s="4"/>
      <c r="S3" s="4"/>
      <c r="T3" s="4"/>
      <c r="U3" s="4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4"/>
      <c r="B4" s="4" t="s">
        <v>43</v>
      </c>
      <c r="C4" s="4"/>
      <c r="D4" s="332" t="s">
        <v>149</v>
      </c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4"/>
      <c r="B6" s="4" t="s">
        <v>44</v>
      </c>
      <c r="C6" s="4"/>
      <c r="D6" s="87">
        <v>46789685</v>
      </c>
      <c r="E6" s="4"/>
      <c r="F6" s="4"/>
      <c r="G6" s="4"/>
      <c r="H6" s="4"/>
      <c r="I6" s="4"/>
      <c r="J6" s="4"/>
      <c r="K6" s="4"/>
      <c r="L6" s="4"/>
      <c r="M6" s="5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4"/>
      <c r="B7" s="4"/>
      <c r="C7" s="4"/>
      <c r="D7" s="7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  <c r="R7" s="4"/>
      <c r="S7" s="4"/>
      <c r="T7" s="4"/>
      <c r="U7" s="4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4"/>
      <c r="B8" s="4" t="s">
        <v>45</v>
      </c>
      <c r="C8" s="4"/>
      <c r="D8" s="333" t="s">
        <v>145</v>
      </c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4"/>
      <c r="T9" s="4"/>
      <c r="U9" s="4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4"/>
      <c r="B10" s="314" t="s">
        <v>37</v>
      </c>
      <c r="C10" s="338" t="s">
        <v>38</v>
      </c>
      <c r="D10" s="289" t="s">
        <v>109</v>
      </c>
      <c r="E10" s="290"/>
      <c r="F10" s="290"/>
      <c r="G10" s="290"/>
      <c r="H10" s="290"/>
      <c r="I10" s="291"/>
      <c r="J10" s="289" t="s">
        <v>117</v>
      </c>
      <c r="K10" s="290"/>
      <c r="L10" s="290"/>
      <c r="M10" s="290"/>
      <c r="N10" s="290"/>
      <c r="O10" s="291"/>
      <c r="P10" s="289" t="s">
        <v>110</v>
      </c>
      <c r="Q10" s="290"/>
      <c r="R10" s="290"/>
      <c r="S10" s="290"/>
      <c r="T10" s="290"/>
      <c r="U10" s="291"/>
      <c r="V10" s="289" t="s">
        <v>111</v>
      </c>
      <c r="W10" s="290"/>
      <c r="X10" s="290"/>
      <c r="Y10" s="290"/>
      <c r="Z10" s="290"/>
      <c r="AA10" s="291"/>
      <c r="AB10" s="354" t="s">
        <v>107</v>
      </c>
      <c r="AC10" s="3"/>
      <c r="AD10" s="3"/>
    </row>
    <row r="11" spans="1:30" ht="30.75" customHeight="1" thickBot="1" x14ac:dyDescent="0.3">
      <c r="A11" s="4"/>
      <c r="B11" s="315"/>
      <c r="C11" s="339"/>
      <c r="D11" s="292" t="s">
        <v>39</v>
      </c>
      <c r="E11" s="293"/>
      <c r="F11" s="293"/>
      <c r="G11" s="294"/>
      <c r="H11" s="8" t="s">
        <v>40</v>
      </c>
      <c r="I11" s="8" t="s">
        <v>61</v>
      </c>
      <c r="J11" s="292" t="s">
        <v>39</v>
      </c>
      <c r="K11" s="293"/>
      <c r="L11" s="293"/>
      <c r="M11" s="294"/>
      <c r="N11" s="8" t="s">
        <v>40</v>
      </c>
      <c r="O11" s="8" t="s">
        <v>61</v>
      </c>
      <c r="P11" s="292" t="s">
        <v>39</v>
      </c>
      <c r="Q11" s="293"/>
      <c r="R11" s="293"/>
      <c r="S11" s="294"/>
      <c r="T11" s="8" t="s">
        <v>40</v>
      </c>
      <c r="U11" s="8" t="s">
        <v>61</v>
      </c>
      <c r="V11" s="292" t="s">
        <v>39</v>
      </c>
      <c r="W11" s="293"/>
      <c r="X11" s="293"/>
      <c r="Y11" s="294"/>
      <c r="Z11" s="8" t="s">
        <v>40</v>
      </c>
      <c r="AA11" s="8" t="s">
        <v>61</v>
      </c>
      <c r="AB11" s="355"/>
      <c r="AC11" s="3"/>
      <c r="AD11" s="3"/>
    </row>
    <row r="12" spans="1:30" ht="15.75" customHeight="1" thickBot="1" x14ac:dyDescent="0.3">
      <c r="A12" s="4"/>
      <c r="B12" s="315"/>
      <c r="C12" s="340"/>
      <c r="D12" s="295" t="s">
        <v>62</v>
      </c>
      <c r="E12" s="296"/>
      <c r="F12" s="296"/>
      <c r="G12" s="296"/>
      <c r="H12" s="296"/>
      <c r="I12" s="297"/>
      <c r="J12" s="295" t="s">
        <v>62</v>
      </c>
      <c r="K12" s="296"/>
      <c r="L12" s="296"/>
      <c r="M12" s="296"/>
      <c r="N12" s="296"/>
      <c r="O12" s="297"/>
      <c r="P12" s="295" t="s">
        <v>62</v>
      </c>
      <c r="Q12" s="296"/>
      <c r="R12" s="296"/>
      <c r="S12" s="296"/>
      <c r="T12" s="296"/>
      <c r="U12" s="297"/>
      <c r="V12" s="295" t="s">
        <v>62</v>
      </c>
      <c r="W12" s="296"/>
      <c r="X12" s="296"/>
      <c r="Y12" s="296"/>
      <c r="Z12" s="296"/>
      <c r="AA12" s="297"/>
      <c r="AB12" s="355"/>
      <c r="AC12" s="3"/>
      <c r="AD12" s="3"/>
    </row>
    <row r="13" spans="1:30" ht="15.75" customHeight="1" thickBot="1" x14ac:dyDescent="0.3">
      <c r="A13" s="4"/>
      <c r="B13" s="316"/>
      <c r="C13" s="341"/>
      <c r="D13" s="298" t="s">
        <v>57</v>
      </c>
      <c r="E13" s="299"/>
      <c r="F13" s="299"/>
      <c r="G13" s="300" t="s">
        <v>63</v>
      </c>
      <c r="H13" s="302" t="s">
        <v>66</v>
      </c>
      <c r="I13" s="304" t="s">
        <v>62</v>
      </c>
      <c r="J13" s="298" t="s">
        <v>57</v>
      </c>
      <c r="K13" s="299"/>
      <c r="L13" s="299"/>
      <c r="M13" s="300" t="s">
        <v>63</v>
      </c>
      <c r="N13" s="302" t="s">
        <v>66</v>
      </c>
      <c r="O13" s="304" t="s">
        <v>62</v>
      </c>
      <c r="P13" s="298" t="s">
        <v>57</v>
      </c>
      <c r="Q13" s="299"/>
      <c r="R13" s="299"/>
      <c r="S13" s="300" t="s">
        <v>63</v>
      </c>
      <c r="T13" s="302" t="s">
        <v>66</v>
      </c>
      <c r="U13" s="304" t="s">
        <v>62</v>
      </c>
      <c r="V13" s="298" t="s">
        <v>57</v>
      </c>
      <c r="W13" s="299"/>
      <c r="X13" s="299"/>
      <c r="Y13" s="300" t="s">
        <v>63</v>
      </c>
      <c r="Z13" s="302" t="s">
        <v>66</v>
      </c>
      <c r="AA13" s="304" t="s">
        <v>62</v>
      </c>
      <c r="AB13" s="355"/>
      <c r="AC13" s="3"/>
      <c r="AD13" s="3"/>
    </row>
    <row r="14" spans="1:30" ht="15.75" thickBot="1" x14ac:dyDescent="0.3">
      <c r="A14" s="4"/>
      <c r="B14" s="9"/>
      <c r="C14" s="10"/>
      <c r="D14" s="142" t="s">
        <v>58</v>
      </c>
      <c r="E14" s="143" t="s">
        <v>88</v>
      </c>
      <c r="F14" s="143" t="s">
        <v>59</v>
      </c>
      <c r="G14" s="301"/>
      <c r="H14" s="303"/>
      <c r="I14" s="305"/>
      <c r="J14" s="142" t="s">
        <v>58</v>
      </c>
      <c r="K14" s="143" t="s">
        <v>88</v>
      </c>
      <c r="L14" s="143" t="s">
        <v>59</v>
      </c>
      <c r="M14" s="301"/>
      <c r="N14" s="303"/>
      <c r="O14" s="305"/>
      <c r="P14" s="142" t="s">
        <v>58</v>
      </c>
      <c r="Q14" s="143" t="s">
        <v>88</v>
      </c>
      <c r="R14" s="143" t="s">
        <v>59</v>
      </c>
      <c r="S14" s="301"/>
      <c r="T14" s="303"/>
      <c r="U14" s="305"/>
      <c r="V14" s="142" t="s">
        <v>58</v>
      </c>
      <c r="W14" s="143" t="s">
        <v>88</v>
      </c>
      <c r="X14" s="143" t="s">
        <v>59</v>
      </c>
      <c r="Y14" s="301"/>
      <c r="Z14" s="303"/>
      <c r="AA14" s="305"/>
      <c r="AB14" s="356"/>
      <c r="AC14" s="3"/>
      <c r="AD14" s="3"/>
    </row>
    <row r="15" spans="1:30" x14ac:dyDescent="0.25">
      <c r="A15" s="4"/>
      <c r="B15" s="34" t="s">
        <v>0</v>
      </c>
      <c r="C15" s="127" t="s">
        <v>52</v>
      </c>
      <c r="D15" s="11"/>
      <c r="E15" s="12"/>
      <c r="F15" s="55">
        <v>2543.1999999999998</v>
      </c>
      <c r="G15" s="62">
        <f>SUM(D15:F15)</f>
        <v>2543.1999999999998</v>
      </c>
      <c r="H15" s="65"/>
      <c r="I15" s="13">
        <f>G15+H15</f>
        <v>2543.1999999999998</v>
      </c>
      <c r="J15" s="208"/>
      <c r="K15" s="209"/>
      <c r="L15" s="210">
        <v>2600</v>
      </c>
      <c r="M15" s="211">
        <f t="shared" ref="M15:M24" si="0">SUM(J15:L15)</f>
        <v>2600</v>
      </c>
      <c r="N15" s="212"/>
      <c r="O15" s="213">
        <f>M15+N15</f>
        <v>2600</v>
      </c>
      <c r="P15" s="11"/>
      <c r="Q15" s="12"/>
      <c r="R15" s="202">
        <v>1436.8</v>
      </c>
      <c r="S15" s="62">
        <f>SUM(P15:R15)</f>
        <v>1436.8</v>
      </c>
      <c r="T15" s="65"/>
      <c r="U15" s="13">
        <f>S15+T15</f>
        <v>1436.8</v>
      </c>
      <c r="V15" s="11"/>
      <c r="W15" s="12"/>
      <c r="X15" s="55">
        <v>2600</v>
      </c>
      <c r="Y15" s="62">
        <f>SUM(V15:X15)</f>
        <v>2600</v>
      </c>
      <c r="Z15" s="65"/>
      <c r="AA15" s="13">
        <f>Y15+Z15</f>
        <v>2600</v>
      </c>
      <c r="AB15" s="147">
        <f>(AA15/O15)</f>
        <v>1</v>
      </c>
      <c r="AC15" s="3"/>
      <c r="AD15" s="3"/>
    </row>
    <row r="16" spans="1:30" x14ac:dyDescent="0.25">
      <c r="A16" s="4"/>
      <c r="B16" s="14" t="s">
        <v>1</v>
      </c>
      <c r="C16" s="128" t="s">
        <v>122</v>
      </c>
      <c r="D16" s="56">
        <v>6105.6</v>
      </c>
      <c r="E16" s="15"/>
      <c r="F16" s="15"/>
      <c r="G16" s="63">
        <f t="shared" ref="G16:G24" si="1">SUM(D16:F16)</f>
        <v>6105.6</v>
      </c>
      <c r="H16" s="66"/>
      <c r="I16" s="13">
        <f t="shared" ref="I16:I24" si="2">G16+H16</f>
        <v>6105.6</v>
      </c>
      <c r="J16" s="214">
        <v>7087.5</v>
      </c>
      <c r="K16" s="215"/>
      <c r="L16" s="215"/>
      <c r="M16" s="216">
        <f t="shared" si="0"/>
        <v>7087.5</v>
      </c>
      <c r="N16" s="217"/>
      <c r="O16" s="213">
        <f t="shared" ref="O16:O21" si="3">M16+N16</f>
        <v>7087.5</v>
      </c>
      <c r="P16" s="56">
        <v>3500.2</v>
      </c>
      <c r="Q16" s="201"/>
      <c r="R16" s="15"/>
      <c r="S16" s="63">
        <f t="shared" ref="S16:S24" si="4">SUM(P16:R16)</f>
        <v>3500.2</v>
      </c>
      <c r="T16" s="66"/>
      <c r="U16" s="13">
        <f t="shared" ref="U16:U21" si="5">S16+T16</f>
        <v>3500.2</v>
      </c>
      <c r="V16" s="56">
        <v>6644.1</v>
      </c>
      <c r="W16" s="15"/>
      <c r="X16" s="15"/>
      <c r="Y16" s="63">
        <f t="shared" ref="Y16:Y24" si="6">SUM(V16:X16)</f>
        <v>6644.1</v>
      </c>
      <c r="Z16" s="66"/>
      <c r="AA16" s="13">
        <f t="shared" ref="AA16:AA21" si="7">Y16+Z16</f>
        <v>6644.1</v>
      </c>
      <c r="AB16" s="147">
        <f t="shared" ref="AB16:AB25" si="8">(AA16/O16)</f>
        <v>0.93743915343915352</v>
      </c>
      <c r="AC16" s="3"/>
      <c r="AD16" s="3"/>
    </row>
    <row r="17" spans="1:30" x14ac:dyDescent="0.25">
      <c r="A17" s="4"/>
      <c r="B17" s="14" t="s">
        <v>3</v>
      </c>
      <c r="C17" s="129" t="s">
        <v>121</v>
      </c>
      <c r="D17" s="57">
        <v>335.5</v>
      </c>
      <c r="E17" s="16"/>
      <c r="F17" s="16"/>
      <c r="G17" s="63">
        <f t="shared" si="1"/>
        <v>335.5</v>
      </c>
      <c r="H17" s="67"/>
      <c r="I17" s="13">
        <f t="shared" si="2"/>
        <v>335.5</v>
      </c>
      <c r="J17" s="218">
        <v>288.7</v>
      </c>
      <c r="K17" s="219"/>
      <c r="L17" s="219"/>
      <c r="M17" s="216">
        <f t="shared" si="0"/>
        <v>288.7</v>
      </c>
      <c r="N17" s="220"/>
      <c r="O17" s="213">
        <f t="shared" si="3"/>
        <v>288.7</v>
      </c>
      <c r="P17" s="57">
        <v>288.7</v>
      </c>
      <c r="Q17" s="16"/>
      <c r="R17" s="16"/>
      <c r="S17" s="63">
        <f t="shared" si="4"/>
        <v>288.7</v>
      </c>
      <c r="T17" s="67"/>
      <c r="U17" s="13">
        <f t="shared" si="5"/>
        <v>288.7</v>
      </c>
      <c r="V17" s="57">
        <v>0</v>
      </c>
      <c r="W17" s="16"/>
      <c r="X17" s="16"/>
      <c r="Y17" s="63">
        <f t="shared" si="6"/>
        <v>0</v>
      </c>
      <c r="Z17" s="67"/>
      <c r="AA17" s="13">
        <f t="shared" si="7"/>
        <v>0</v>
      </c>
      <c r="AB17" s="147">
        <f t="shared" si="8"/>
        <v>0</v>
      </c>
      <c r="AC17" s="3"/>
      <c r="AD17" s="3"/>
    </row>
    <row r="18" spans="1:30" x14ac:dyDescent="0.25">
      <c r="A18" s="4"/>
      <c r="B18" s="14" t="s">
        <v>119</v>
      </c>
      <c r="C18" s="267" t="s">
        <v>120</v>
      </c>
      <c r="D18" s="57"/>
      <c r="E18" s="16"/>
      <c r="F18" s="16"/>
      <c r="G18" s="63">
        <f t="shared" si="1"/>
        <v>0</v>
      </c>
      <c r="H18" s="66"/>
      <c r="I18" s="13">
        <f t="shared" si="2"/>
        <v>0</v>
      </c>
      <c r="J18" s="218">
        <v>0</v>
      </c>
      <c r="K18" s="219"/>
      <c r="L18" s="219"/>
      <c r="M18" s="216">
        <f t="shared" si="0"/>
        <v>0</v>
      </c>
      <c r="N18" s="217"/>
      <c r="O18" s="213">
        <f t="shared" si="3"/>
        <v>0</v>
      </c>
      <c r="P18" s="57">
        <v>0</v>
      </c>
      <c r="Q18" s="16"/>
      <c r="R18" s="16"/>
      <c r="S18" s="63">
        <f t="shared" si="4"/>
        <v>0</v>
      </c>
      <c r="T18" s="66"/>
      <c r="U18" s="13">
        <f t="shared" si="5"/>
        <v>0</v>
      </c>
      <c r="V18" s="57">
        <v>9409.7999999999993</v>
      </c>
      <c r="W18" s="16"/>
      <c r="X18" s="16"/>
      <c r="Y18" s="63">
        <f t="shared" si="6"/>
        <v>9409.7999999999993</v>
      </c>
      <c r="Z18" s="66"/>
      <c r="AA18" s="13">
        <f t="shared" si="7"/>
        <v>9409.7999999999993</v>
      </c>
      <c r="AB18" s="147"/>
      <c r="AC18" s="3"/>
      <c r="AD18" s="3"/>
    </row>
    <row r="19" spans="1:30" x14ac:dyDescent="0.25">
      <c r="A19" s="4"/>
      <c r="B19" s="14" t="s">
        <v>5</v>
      </c>
      <c r="C19" s="130" t="s">
        <v>53</v>
      </c>
      <c r="D19" s="17"/>
      <c r="E19" s="58">
        <v>57990</v>
      </c>
      <c r="F19" s="16"/>
      <c r="G19" s="63">
        <f t="shared" si="1"/>
        <v>57990</v>
      </c>
      <c r="H19" s="65"/>
      <c r="I19" s="13">
        <f t="shared" si="2"/>
        <v>57990</v>
      </c>
      <c r="J19" s="221"/>
      <c r="K19" s="222">
        <v>55000</v>
      </c>
      <c r="L19" s="219"/>
      <c r="M19" s="216">
        <f t="shared" si="0"/>
        <v>55000</v>
      </c>
      <c r="N19" s="212"/>
      <c r="O19" s="213">
        <f t="shared" si="3"/>
        <v>55000</v>
      </c>
      <c r="P19" s="17"/>
      <c r="Q19" s="58">
        <v>29250.7</v>
      </c>
      <c r="R19" s="16"/>
      <c r="S19" s="63">
        <f t="shared" si="4"/>
        <v>29250.7</v>
      </c>
      <c r="T19" s="65"/>
      <c r="U19" s="13">
        <f t="shared" si="5"/>
        <v>29250.7</v>
      </c>
      <c r="V19" s="17"/>
      <c r="W19" s="58">
        <v>52324.4</v>
      </c>
      <c r="X19" s="16"/>
      <c r="Y19" s="63">
        <f t="shared" si="6"/>
        <v>52324.4</v>
      </c>
      <c r="Z19" s="65"/>
      <c r="AA19" s="13">
        <f t="shared" si="7"/>
        <v>52324.4</v>
      </c>
      <c r="AB19" s="147">
        <f t="shared" si="8"/>
        <v>0.95135272727272735</v>
      </c>
      <c r="AC19" s="3"/>
      <c r="AD19" s="3"/>
    </row>
    <row r="20" spans="1:30" x14ac:dyDescent="0.25">
      <c r="A20" s="4"/>
      <c r="B20" s="14" t="s">
        <v>7</v>
      </c>
      <c r="C20" s="39" t="s">
        <v>46</v>
      </c>
      <c r="D20" s="18"/>
      <c r="E20" s="16"/>
      <c r="F20" s="59">
        <v>965.2</v>
      </c>
      <c r="G20" s="63">
        <f t="shared" si="1"/>
        <v>965.2</v>
      </c>
      <c r="H20" s="68"/>
      <c r="I20" s="13">
        <f t="shared" si="2"/>
        <v>965.2</v>
      </c>
      <c r="J20" s="223"/>
      <c r="K20" s="219"/>
      <c r="L20" s="224">
        <v>957</v>
      </c>
      <c r="M20" s="216">
        <f t="shared" si="0"/>
        <v>957</v>
      </c>
      <c r="N20" s="225"/>
      <c r="O20" s="213">
        <f t="shared" si="3"/>
        <v>957</v>
      </c>
      <c r="P20" s="18"/>
      <c r="Q20" s="16"/>
      <c r="R20" s="59">
        <v>270.7</v>
      </c>
      <c r="S20" s="63">
        <f t="shared" si="4"/>
        <v>270.7</v>
      </c>
      <c r="T20" s="68"/>
      <c r="U20" s="13">
        <f t="shared" si="5"/>
        <v>270.7</v>
      </c>
      <c r="V20" s="18"/>
      <c r="W20" s="16"/>
      <c r="X20" s="59">
        <v>950</v>
      </c>
      <c r="Y20" s="63">
        <f t="shared" si="6"/>
        <v>950</v>
      </c>
      <c r="Z20" s="68"/>
      <c r="AA20" s="13">
        <f t="shared" si="7"/>
        <v>950</v>
      </c>
      <c r="AB20" s="147">
        <f t="shared" si="8"/>
        <v>0.99268547544409613</v>
      </c>
      <c r="AC20" s="3"/>
      <c r="AD20" s="3"/>
    </row>
    <row r="21" spans="1:30" x14ac:dyDescent="0.25">
      <c r="A21" s="4"/>
      <c r="B21" s="14" t="s">
        <v>9</v>
      </c>
      <c r="C21" s="131" t="s">
        <v>47</v>
      </c>
      <c r="D21" s="17"/>
      <c r="E21" s="15"/>
      <c r="F21" s="60"/>
      <c r="G21" s="63">
        <f t="shared" si="1"/>
        <v>0</v>
      </c>
      <c r="H21" s="68"/>
      <c r="I21" s="13">
        <f t="shared" si="2"/>
        <v>0</v>
      </c>
      <c r="J21" s="221"/>
      <c r="K21" s="215"/>
      <c r="L21" s="226"/>
      <c r="M21" s="216">
        <f t="shared" si="0"/>
        <v>0</v>
      </c>
      <c r="N21" s="225"/>
      <c r="O21" s="213">
        <f t="shared" si="3"/>
        <v>0</v>
      </c>
      <c r="P21" s="17"/>
      <c r="Q21" s="15"/>
      <c r="R21" s="60"/>
      <c r="S21" s="63">
        <f t="shared" si="4"/>
        <v>0</v>
      </c>
      <c r="T21" s="68"/>
      <c r="U21" s="13">
        <f t="shared" si="5"/>
        <v>0</v>
      </c>
      <c r="V21" s="17"/>
      <c r="W21" s="15"/>
      <c r="X21" s="60"/>
      <c r="Y21" s="63">
        <f t="shared" si="6"/>
        <v>0</v>
      </c>
      <c r="Z21" s="68"/>
      <c r="AA21" s="13">
        <f t="shared" si="7"/>
        <v>0</v>
      </c>
      <c r="AB21" s="147" t="e">
        <f t="shared" si="8"/>
        <v>#DIV/0!</v>
      </c>
      <c r="AC21" s="3"/>
      <c r="AD21" s="3"/>
    </row>
    <row r="22" spans="1:30" x14ac:dyDescent="0.25">
      <c r="A22" s="4"/>
      <c r="B22" s="14" t="s">
        <v>11</v>
      </c>
      <c r="C22" s="38" t="s">
        <v>2</v>
      </c>
      <c r="D22" s="17"/>
      <c r="E22" s="15"/>
      <c r="F22" s="60">
        <v>813</v>
      </c>
      <c r="G22" s="63">
        <f t="shared" si="1"/>
        <v>813</v>
      </c>
      <c r="H22" s="69">
        <v>199.4</v>
      </c>
      <c r="I22" s="13">
        <f>G22+H22</f>
        <v>1012.4</v>
      </c>
      <c r="J22" s="221"/>
      <c r="K22" s="215"/>
      <c r="L22" s="226">
        <v>1500</v>
      </c>
      <c r="M22" s="216">
        <f t="shared" si="0"/>
        <v>1500</v>
      </c>
      <c r="N22" s="227"/>
      <c r="O22" s="213">
        <f>M22+N22</f>
        <v>1500</v>
      </c>
      <c r="P22" s="17"/>
      <c r="Q22" s="15"/>
      <c r="R22" s="60">
        <v>285.2</v>
      </c>
      <c r="S22" s="63">
        <f t="shared" si="4"/>
        <v>285.2</v>
      </c>
      <c r="T22" s="69">
        <v>187</v>
      </c>
      <c r="U22" s="13">
        <f>S22+T22</f>
        <v>472.2</v>
      </c>
      <c r="V22" s="17"/>
      <c r="W22" s="15"/>
      <c r="X22" s="60">
        <v>1500</v>
      </c>
      <c r="Y22" s="63">
        <f t="shared" si="6"/>
        <v>1500</v>
      </c>
      <c r="Z22" s="69"/>
      <c r="AA22" s="13">
        <f>Y22+Z22</f>
        <v>1500</v>
      </c>
      <c r="AB22" s="147">
        <f t="shared" si="8"/>
        <v>1</v>
      </c>
      <c r="AC22" s="3"/>
      <c r="AD22" s="3"/>
    </row>
    <row r="23" spans="1:30" x14ac:dyDescent="0.25">
      <c r="A23" s="4"/>
      <c r="B23" s="14" t="s">
        <v>13</v>
      </c>
      <c r="C23" s="38" t="s">
        <v>4</v>
      </c>
      <c r="D23" s="17"/>
      <c r="E23" s="15"/>
      <c r="F23" s="60"/>
      <c r="G23" s="63">
        <f t="shared" si="1"/>
        <v>0</v>
      </c>
      <c r="H23" s="69"/>
      <c r="I23" s="13">
        <f t="shared" si="2"/>
        <v>0</v>
      </c>
      <c r="J23" s="221"/>
      <c r="K23" s="215"/>
      <c r="L23" s="226"/>
      <c r="M23" s="216">
        <f t="shared" si="0"/>
        <v>0</v>
      </c>
      <c r="N23" s="227"/>
      <c r="O23" s="213">
        <f t="shared" ref="O23:O24" si="9">M23+N23</f>
        <v>0</v>
      </c>
      <c r="P23" s="17"/>
      <c r="Q23" s="15"/>
      <c r="R23" s="60"/>
      <c r="S23" s="63">
        <f t="shared" si="4"/>
        <v>0</v>
      </c>
      <c r="T23" s="69"/>
      <c r="U23" s="13">
        <f t="shared" ref="U23:U24" si="10">S23+T23</f>
        <v>0</v>
      </c>
      <c r="V23" s="17"/>
      <c r="W23" s="15"/>
      <c r="X23" s="60"/>
      <c r="Y23" s="63">
        <f t="shared" si="6"/>
        <v>0</v>
      </c>
      <c r="Z23" s="69"/>
      <c r="AA23" s="13">
        <f t="shared" ref="AA23:AA24" si="11">Y23+Z23</f>
        <v>0</v>
      </c>
      <c r="AB23" s="147" t="e">
        <f t="shared" si="8"/>
        <v>#DIV/0!</v>
      </c>
      <c r="AC23" s="3"/>
      <c r="AD23" s="3"/>
    </row>
    <row r="24" spans="1:30" ht="15.75" thickBot="1" x14ac:dyDescent="0.3">
      <c r="A24" s="4"/>
      <c r="B24" s="132" t="s">
        <v>15</v>
      </c>
      <c r="C24" s="133" t="s">
        <v>6</v>
      </c>
      <c r="D24" s="20"/>
      <c r="E24" s="21"/>
      <c r="F24" s="61"/>
      <c r="G24" s="63">
        <f t="shared" si="1"/>
        <v>0</v>
      </c>
      <c r="H24" s="70"/>
      <c r="I24" s="22">
        <f t="shared" si="2"/>
        <v>0</v>
      </c>
      <c r="J24" s="228"/>
      <c r="K24" s="229"/>
      <c r="L24" s="230"/>
      <c r="M24" s="231">
        <f t="shared" si="0"/>
        <v>0</v>
      </c>
      <c r="N24" s="232"/>
      <c r="O24" s="233">
        <f t="shared" si="9"/>
        <v>0</v>
      </c>
      <c r="P24" s="20"/>
      <c r="Q24" s="21"/>
      <c r="R24" s="61"/>
      <c r="S24" s="64">
        <f t="shared" si="4"/>
        <v>0</v>
      </c>
      <c r="T24" s="70"/>
      <c r="U24" s="22">
        <f t="shared" si="10"/>
        <v>0</v>
      </c>
      <c r="V24" s="20"/>
      <c r="W24" s="21"/>
      <c r="X24" s="61"/>
      <c r="Y24" s="64">
        <f t="shared" si="6"/>
        <v>0</v>
      </c>
      <c r="Z24" s="70"/>
      <c r="AA24" s="22">
        <f t="shared" si="11"/>
        <v>0</v>
      </c>
      <c r="AB24" s="150" t="e">
        <f t="shared" si="8"/>
        <v>#DIV/0!</v>
      </c>
      <c r="AC24" s="3"/>
      <c r="AD24" s="3"/>
    </row>
    <row r="25" spans="1:30" ht="15.75" thickBot="1" x14ac:dyDescent="0.3">
      <c r="A25" s="4"/>
      <c r="B25" s="23" t="s">
        <v>17</v>
      </c>
      <c r="C25" s="24" t="s">
        <v>8</v>
      </c>
      <c r="D25" s="25">
        <f>SUM(D15:D22)</f>
        <v>6441.1</v>
      </c>
      <c r="E25" s="26">
        <f>SUM(E15:E22)</f>
        <v>57990</v>
      </c>
      <c r="F25" s="26">
        <f>SUM(F15:F22)</f>
        <v>4321.3999999999996</v>
      </c>
      <c r="G25" s="27">
        <f>SUM(D25:F25)</f>
        <v>68752.5</v>
      </c>
      <c r="H25" s="28">
        <f>SUM(H15:H22)</f>
        <v>199.4</v>
      </c>
      <c r="I25" s="28">
        <f>SUM(I15:I22)</f>
        <v>68951.899999999994</v>
      </c>
      <c r="J25" s="234">
        <f>SUM(J15:J22)</f>
        <v>7376.2</v>
      </c>
      <c r="K25" s="235">
        <f>SUM(K15:K22)</f>
        <v>55000</v>
      </c>
      <c r="L25" s="235">
        <f>SUM(L15:L22)</f>
        <v>5057</v>
      </c>
      <c r="M25" s="236">
        <f>SUM(J25:L25)</f>
        <v>67433.2</v>
      </c>
      <c r="N25" s="237">
        <f>SUM(N15:N22)</f>
        <v>0</v>
      </c>
      <c r="O25" s="237">
        <f>SUM(O15:O22)</f>
        <v>67433.2</v>
      </c>
      <c r="P25" s="25">
        <f>SUM(P15:P22)</f>
        <v>3788.8999999999996</v>
      </c>
      <c r="Q25" s="26">
        <f>SUM(Q15:Q22)</f>
        <v>29250.7</v>
      </c>
      <c r="R25" s="26">
        <f>SUM(R15:R22)</f>
        <v>1992.7</v>
      </c>
      <c r="S25" s="27">
        <f>SUM(P25:R25)</f>
        <v>35032.299999999996</v>
      </c>
      <c r="T25" s="28">
        <f>SUM(T15:T22)</f>
        <v>187</v>
      </c>
      <c r="U25" s="28">
        <f>SUM(U15:U22)</f>
        <v>35219.299999999996</v>
      </c>
      <c r="V25" s="25">
        <f>SUM(V15:V22)</f>
        <v>16053.9</v>
      </c>
      <c r="W25" s="26">
        <f>SUM(W15:W22)</f>
        <v>52324.4</v>
      </c>
      <c r="X25" s="26">
        <f>SUM(X15:X22)</f>
        <v>5050</v>
      </c>
      <c r="Y25" s="27">
        <f>SUM(V25:X25)</f>
        <v>73428.3</v>
      </c>
      <c r="Z25" s="28">
        <f>SUM(Z15:Z22)</f>
        <v>0</v>
      </c>
      <c r="AA25" s="28">
        <f>SUM(AA15:AA22)</f>
        <v>73428.3</v>
      </c>
      <c r="AB25" s="151">
        <f t="shared" si="8"/>
        <v>1.0889042786046044</v>
      </c>
      <c r="AC25" s="3"/>
      <c r="AD25" s="3"/>
    </row>
    <row r="26" spans="1:30" ht="15.75" customHeight="1" thickBot="1" x14ac:dyDescent="0.3">
      <c r="A26" s="4"/>
      <c r="B26" s="29"/>
      <c r="C26" s="30"/>
      <c r="D26" s="306" t="s">
        <v>68</v>
      </c>
      <c r="E26" s="307"/>
      <c r="F26" s="307"/>
      <c r="G26" s="308"/>
      <c r="H26" s="308"/>
      <c r="I26" s="309"/>
      <c r="J26" s="319" t="s">
        <v>68</v>
      </c>
      <c r="K26" s="320"/>
      <c r="L26" s="320"/>
      <c r="M26" s="321"/>
      <c r="N26" s="321"/>
      <c r="O26" s="322"/>
      <c r="P26" s="306" t="s">
        <v>68</v>
      </c>
      <c r="Q26" s="307"/>
      <c r="R26" s="307"/>
      <c r="S26" s="308"/>
      <c r="T26" s="308"/>
      <c r="U26" s="309"/>
      <c r="V26" s="306" t="s">
        <v>68</v>
      </c>
      <c r="W26" s="307"/>
      <c r="X26" s="307"/>
      <c r="Y26" s="308"/>
      <c r="Z26" s="308"/>
      <c r="AA26" s="309"/>
      <c r="AB26" s="347" t="s">
        <v>107</v>
      </c>
      <c r="AC26" s="3"/>
      <c r="AD26" s="3"/>
    </row>
    <row r="27" spans="1:30" ht="15.75" thickBot="1" x14ac:dyDescent="0.3">
      <c r="A27" s="4"/>
      <c r="B27" s="317" t="s">
        <v>37</v>
      </c>
      <c r="C27" s="338" t="s">
        <v>38</v>
      </c>
      <c r="D27" s="310" t="s">
        <v>69</v>
      </c>
      <c r="E27" s="311"/>
      <c r="F27" s="311"/>
      <c r="G27" s="312" t="s">
        <v>64</v>
      </c>
      <c r="H27" s="342" t="s">
        <v>67</v>
      </c>
      <c r="I27" s="344" t="s">
        <v>68</v>
      </c>
      <c r="J27" s="323" t="s">
        <v>69</v>
      </c>
      <c r="K27" s="324"/>
      <c r="L27" s="324"/>
      <c r="M27" s="325" t="s">
        <v>64</v>
      </c>
      <c r="N27" s="327" t="s">
        <v>67</v>
      </c>
      <c r="O27" s="329" t="s">
        <v>68</v>
      </c>
      <c r="P27" s="310" t="s">
        <v>69</v>
      </c>
      <c r="Q27" s="311"/>
      <c r="R27" s="311"/>
      <c r="S27" s="312" t="s">
        <v>64</v>
      </c>
      <c r="T27" s="342" t="s">
        <v>67</v>
      </c>
      <c r="U27" s="344" t="s">
        <v>68</v>
      </c>
      <c r="V27" s="310" t="s">
        <v>69</v>
      </c>
      <c r="W27" s="311"/>
      <c r="X27" s="311"/>
      <c r="Y27" s="312" t="s">
        <v>64</v>
      </c>
      <c r="Z27" s="342" t="s">
        <v>67</v>
      </c>
      <c r="AA27" s="344" t="s">
        <v>68</v>
      </c>
      <c r="AB27" s="348"/>
      <c r="AC27" s="3"/>
      <c r="AD27" s="3"/>
    </row>
    <row r="28" spans="1:30" ht="15.75" thickBot="1" x14ac:dyDescent="0.3">
      <c r="A28" s="4"/>
      <c r="B28" s="318"/>
      <c r="C28" s="339"/>
      <c r="D28" s="31" t="s">
        <v>54</v>
      </c>
      <c r="E28" s="32" t="s">
        <v>55</v>
      </c>
      <c r="F28" s="33" t="s">
        <v>56</v>
      </c>
      <c r="G28" s="313"/>
      <c r="H28" s="343"/>
      <c r="I28" s="345"/>
      <c r="J28" s="238" t="s">
        <v>54</v>
      </c>
      <c r="K28" s="239" t="s">
        <v>55</v>
      </c>
      <c r="L28" s="240" t="s">
        <v>56</v>
      </c>
      <c r="M28" s="326"/>
      <c r="N28" s="328"/>
      <c r="O28" s="330"/>
      <c r="P28" s="31" t="s">
        <v>54</v>
      </c>
      <c r="Q28" s="32" t="s">
        <v>55</v>
      </c>
      <c r="R28" s="33" t="s">
        <v>56</v>
      </c>
      <c r="S28" s="313"/>
      <c r="T28" s="343"/>
      <c r="U28" s="345"/>
      <c r="V28" s="31" t="s">
        <v>54</v>
      </c>
      <c r="W28" s="32" t="s">
        <v>55</v>
      </c>
      <c r="X28" s="33" t="s">
        <v>56</v>
      </c>
      <c r="Y28" s="313"/>
      <c r="Z28" s="343"/>
      <c r="AA28" s="345"/>
      <c r="AB28" s="349"/>
      <c r="AC28" s="3"/>
      <c r="AD28" s="3"/>
    </row>
    <row r="29" spans="1:30" x14ac:dyDescent="0.25">
      <c r="A29" s="4"/>
      <c r="B29" s="34" t="s">
        <v>19</v>
      </c>
      <c r="C29" s="35" t="s">
        <v>10</v>
      </c>
      <c r="D29" s="71">
        <v>530</v>
      </c>
      <c r="E29" s="71"/>
      <c r="F29" s="71">
        <v>0.5</v>
      </c>
      <c r="G29" s="72">
        <f>SUM(D29:F29)</f>
        <v>530.5</v>
      </c>
      <c r="H29" s="72"/>
      <c r="I29" s="36">
        <f>G29+H29</f>
        <v>530.5</v>
      </c>
      <c r="J29" s="249">
        <v>449.6</v>
      </c>
      <c r="K29" s="250"/>
      <c r="L29" s="250">
        <v>160</v>
      </c>
      <c r="M29" s="241">
        <f>SUM(J29:L29)</f>
        <v>609.6</v>
      </c>
      <c r="N29" s="241"/>
      <c r="O29" s="242">
        <f>M29+N29</f>
        <v>609.6</v>
      </c>
      <c r="P29" s="80">
        <v>99.5</v>
      </c>
      <c r="Q29" s="71"/>
      <c r="R29" s="71"/>
      <c r="S29" s="72">
        <f>SUM(P29:R29)</f>
        <v>99.5</v>
      </c>
      <c r="T29" s="72"/>
      <c r="U29" s="36">
        <f>S29+T29</f>
        <v>99.5</v>
      </c>
      <c r="V29" s="80">
        <v>352</v>
      </c>
      <c r="W29" s="71"/>
      <c r="X29" s="71">
        <v>180</v>
      </c>
      <c r="Y29" s="72">
        <f>SUM(V29:X29)</f>
        <v>532</v>
      </c>
      <c r="Z29" s="72"/>
      <c r="AA29" s="36">
        <f>Y29+Z29</f>
        <v>532</v>
      </c>
      <c r="AB29" s="147">
        <f t="shared" ref="AB29:AB42" si="12">(AA29/O29)</f>
        <v>0.87270341207349078</v>
      </c>
      <c r="AC29" s="3"/>
      <c r="AD29" s="3"/>
    </row>
    <row r="30" spans="1:30" x14ac:dyDescent="0.25">
      <c r="A30" s="4"/>
      <c r="B30" s="14" t="s">
        <v>20</v>
      </c>
      <c r="C30" s="37" t="s">
        <v>12</v>
      </c>
      <c r="D30" s="203">
        <v>644.5</v>
      </c>
      <c r="E30" s="73">
        <v>445.9</v>
      </c>
      <c r="F30" s="73">
        <v>2293.6999999999998</v>
      </c>
      <c r="G30" s="74">
        <f t="shared" ref="G30:G39" si="13">SUM(D30:F30)</f>
        <v>3384.1</v>
      </c>
      <c r="H30" s="75"/>
      <c r="I30" s="13">
        <f t="shared" ref="I30:I39" si="14">G30+H30</f>
        <v>3384.1</v>
      </c>
      <c r="J30" s="251">
        <v>1350</v>
      </c>
      <c r="K30" s="252">
        <v>262</v>
      </c>
      <c r="L30" s="252">
        <v>2150</v>
      </c>
      <c r="M30" s="243">
        <f t="shared" ref="M30:M39" si="15">SUM(J30:L30)</f>
        <v>3762</v>
      </c>
      <c r="N30" s="244"/>
      <c r="O30" s="213">
        <f t="shared" ref="O30:O39" si="16">M30+N30</f>
        <v>3762</v>
      </c>
      <c r="P30" s="81">
        <v>487.8</v>
      </c>
      <c r="Q30" s="73">
        <v>420.8</v>
      </c>
      <c r="R30" s="73">
        <v>1299.5999999999999</v>
      </c>
      <c r="S30" s="74">
        <f t="shared" ref="S30:S39" si="17">SUM(P30:R30)</f>
        <v>2208.1999999999998</v>
      </c>
      <c r="T30" s="75"/>
      <c r="U30" s="13">
        <f t="shared" ref="U30:U39" si="18">S30+T30</f>
        <v>2208.1999999999998</v>
      </c>
      <c r="V30" s="81">
        <v>2054.1999999999998</v>
      </c>
      <c r="W30" s="73"/>
      <c r="X30" s="73">
        <v>2200</v>
      </c>
      <c r="Y30" s="74">
        <f t="shared" ref="Y30:Y39" si="19">SUM(V30:X30)</f>
        <v>4254.2</v>
      </c>
      <c r="Z30" s="75"/>
      <c r="AA30" s="13">
        <f t="shared" ref="AA30:AA39" si="20">Y30+Z30</f>
        <v>4254.2</v>
      </c>
      <c r="AB30" s="147">
        <f t="shared" si="12"/>
        <v>1.1308346624136096</v>
      </c>
      <c r="AC30" s="3"/>
      <c r="AD30" s="3"/>
    </row>
    <row r="31" spans="1:30" x14ac:dyDescent="0.25">
      <c r="A31" s="4"/>
      <c r="B31" s="14" t="s">
        <v>22</v>
      </c>
      <c r="C31" s="38" t="s">
        <v>14</v>
      </c>
      <c r="D31" s="76">
        <v>3325.3</v>
      </c>
      <c r="E31" s="76"/>
      <c r="F31" s="76"/>
      <c r="G31" s="74">
        <f t="shared" si="13"/>
        <v>3325.3</v>
      </c>
      <c r="H31" s="74">
        <v>96.6</v>
      </c>
      <c r="I31" s="13">
        <f t="shared" si="14"/>
        <v>3421.9</v>
      </c>
      <c r="J31" s="253">
        <v>2890</v>
      </c>
      <c r="K31" s="254"/>
      <c r="L31" s="255">
        <v>300</v>
      </c>
      <c r="M31" s="243">
        <f t="shared" si="15"/>
        <v>3190</v>
      </c>
      <c r="N31" s="243"/>
      <c r="O31" s="213">
        <f t="shared" si="16"/>
        <v>3190</v>
      </c>
      <c r="P31" s="82">
        <v>1777.2</v>
      </c>
      <c r="Q31" s="76"/>
      <c r="R31" s="76"/>
      <c r="S31" s="74">
        <f t="shared" si="17"/>
        <v>1777.2</v>
      </c>
      <c r="T31" s="74"/>
      <c r="U31" s="13">
        <f t="shared" si="18"/>
        <v>1777.2</v>
      </c>
      <c r="V31" s="82">
        <v>2900</v>
      </c>
      <c r="W31" s="76"/>
      <c r="X31" s="76">
        <v>300</v>
      </c>
      <c r="Y31" s="74">
        <f t="shared" si="19"/>
        <v>3200</v>
      </c>
      <c r="Z31" s="74"/>
      <c r="AA31" s="13">
        <f t="shared" si="20"/>
        <v>3200</v>
      </c>
      <c r="AB31" s="147">
        <f t="shared" si="12"/>
        <v>1.0031347962382444</v>
      </c>
      <c r="AC31" s="3"/>
      <c r="AD31" s="3"/>
    </row>
    <row r="32" spans="1:30" x14ac:dyDescent="0.25">
      <c r="A32" s="4"/>
      <c r="B32" s="14" t="s">
        <v>24</v>
      </c>
      <c r="C32" s="38" t="s">
        <v>148</v>
      </c>
      <c r="D32" s="76">
        <v>854</v>
      </c>
      <c r="E32" s="76">
        <v>625</v>
      </c>
      <c r="F32" s="76"/>
      <c r="G32" s="74">
        <f t="shared" si="13"/>
        <v>1479</v>
      </c>
      <c r="H32" s="74"/>
      <c r="I32" s="13">
        <f t="shared" si="14"/>
        <v>1479</v>
      </c>
      <c r="J32" s="253">
        <v>1332.5</v>
      </c>
      <c r="K32" s="255"/>
      <c r="L32" s="255">
        <v>1300</v>
      </c>
      <c r="M32" s="243">
        <f t="shared" si="15"/>
        <v>2632.5</v>
      </c>
      <c r="N32" s="243"/>
      <c r="O32" s="213">
        <f t="shared" si="16"/>
        <v>2632.5</v>
      </c>
      <c r="P32" s="82">
        <v>373.6</v>
      </c>
      <c r="Q32" s="76"/>
      <c r="R32" s="76"/>
      <c r="S32" s="74">
        <f t="shared" si="17"/>
        <v>373.6</v>
      </c>
      <c r="T32" s="74"/>
      <c r="U32" s="13">
        <f t="shared" si="18"/>
        <v>373.6</v>
      </c>
      <c r="V32" s="82">
        <v>1353</v>
      </c>
      <c r="W32" s="76"/>
      <c r="X32" s="76">
        <v>1220</v>
      </c>
      <c r="Y32" s="74">
        <f t="shared" si="19"/>
        <v>2573</v>
      </c>
      <c r="Z32" s="74"/>
      <c r="AA32" s="13">
        <f t="shared" si="20"/>
        <v>2573</v>
      </c>
      <c r="AB32" s="147">
        <f t="shared" si="12"/>
        <v>0.97739791073124405</v>
      </c>
      <c r="AC32" s="3"/>
      <c r="AD32" s="3"/>
    </row>
    <row r="33" spans="1:30" x14ac:dyDescent="0.25">
      <c r="A33" s="4"/>
      <c r="B33" s="14" t="s">
        <v>26</v>
      </c>
      <c r="C33" s="38" t="s">
        <v>18</v>
      </c>
      <c r="D33" s="77"/>
      <c r="E33" s="76">
        <v>55824</v>
      </c>
      <c r="F33" s="76"/>
      <c r="G33" s="74">
        <f t="shared" si="13"/>
        <v>55824</v>
      </c>
      <c r="H33" s="74"/>
      <c r="I33" s="13">
        <f t="shared" si="14"/>
        <v>55824</v>
      </c>
      <c r="J33" s="253">
        <v>239.1</v>
      </c>
      <c r="K33" s="255">
        <v>54738</v>
      </c>
      <c r="L33" s="255"/>
      <c r="M33" s="243">
        <f t="shared" si="15"/>
        <v>54977.1</v>
      </c>
      <c r="N33" s="243"/>
      <c r="O33" s="213">
        <f t="shared" si="16"/>
        <v>54977.1</v>
      </c>
      <c r="P33" s="83"/>
      <c r="Q33" s="76">
        <v>26925.1</v>
      </c>
      <c r="R33" s="76"/>
      <c r="S33" s="74">
        <f t="shared" si="17"/>
        <v>26925.1</v>
      </c>
      <c r="T33" s="74"/>
      <c r="U33" s="13">
        <f t="shared" si="18"/>
        <v>26925.1</v>
      </c>
      <c r="V33" s="83">
        <v>8449.7000000000007</v>
      </c>
      <c r="W33" s="76">
        <v>52000</v>
      </c>
      <c r="X33" s="76"/>
      <c r="Y33" s="74">
        <f t="shared" si="19"/>
        <v>60449.7</v>
      </c>
      <c r="Z33" s="74"/>
      <c r="AA33" s="13">
        <f t="shared" si="20"/>
        <v>60449.7</v>
      </c>
      <c r="AB33" s="147">
        <f t="shared" si="12"/>
        <v>1.0995432643773497</v>
      </c>
      <c r="AC33" s="3"/>
      <c r="AD33" s="3"/>
    </row>
    <row r="34" spans="1:30" x14ac:dyDescent="0.25">
      <c r="A34" s="4"/>
      <c r="B34" s="14" t="s">
        <v>28</v>
      </c>
      <c r="C34" s="39" t="s">
        <v>123</v>
      </c>
      <c r="D34" s="77"/>
      <c r="E34" s="76">
        <v>41846.9</v>
      </c>
      <c r="F34" s="76"/>
      <c r="G34" s="74">
        <f t="shared" si="13"/>
        <v>41846.9</v>
      </c>
      <c r="H34" s="74"/>
      <c r="I34" s="13">
        <f t="shared" si="14"/>
        <v>41846.9</v>
      </c>
      <c r="J34" s="253"/>
      <c r="K34" s="255"/>
      <c r="L34" s="255"/>
      <c r="M34" s="243">
        <f t="shared" si="15"/>
        <v>0</v>
      </c>
      <c r="N34" s="243"/>
      <c r="O34" s="213">
        <f t="shared" si="16"/>
        <v>0</v>
      </c>
      <c r="P34" s="83"/>
      <c r="Q34" s="76">
        <v>20309.5</v>
      </c>
      <c r="R34" s="76"/>
      <c r="S34" s="74">
        <f t="shared" si="17"/>
        <v>20309.5</v>
      </c>
      <c r="T34" s="74"/>
      <c r="U34" s="13">
        <f t="shared" si="18"/>
        <v>20309.5</v>
      </c>
      <c r="V34" s="83"/>
      <c r="W34" s="76"/>
      <c r="X34" s="76"/>
      <c r="Y34" s="74">
        <f t="shared" si="19"/>
        <v>0</v>
      </c>
      <c r="Z34" s="74"/>
      <c r="AA34" s="13">
        <f t="shared" si="20"/>
        <v>0</v>
      </c>
      <c r="AB34" s="147" t="e">
        <f t="shared" si="12"/>
        <v>#DIV/0!</v>
      </c>
      <c r="AC34" s="3"/>
      <c r="AD34" s="3"/>
    </row>
    <row r="35" spans="1:30" x14ac:dyDescent="0.25">
      <c r="A35" s="4"/>
      <c r="B35" s="14" t="s">
        <v>30</v>
      </c>
      <c r="C35" s="40" t="s">
        <v>21</v>
      </c>
      <c r="D35" s="77"/>
      <c r="E35" s="76">
        <v>13977.1</v>
      </c>
      <c r="F35" s="76"/>
      <c r="G35" s="74">
        <f t="shared" si="13"/>
        <v>13977.1</v>
      </c>
      <c r="H35" s="74"/>
      <c r="I35" s="13">
        <f t="shared" si="14"/>
        <v>13977.1</v>
      </c>
      <c r="J35" s="253"/>
      <c r="K35" s="255"/>
      <c r="L35" s="255"/>
      <c r="M35" s="243">
        <f>SUM(J35:L35)</f>
        <v>0</v>
      </c>
      <c r="N35" s="243"/>
      <c r="O35" s="213">
        <f t="shared" si="16"/>
        <v>0</v>
      </c>
      <c r="P35" s="83"/>
      <c r="Q35" s="76">
        <v>6615.6</v>
      </c>
      <c r="R35" s="76"/>
      <c r="S35" s="74">
        <f t="shared" si="17"/>
        <v>6615.6</v>
      </c>
      <c r="T35" s="74"/>
      <c r="U35" s="13">
        <f t="shared" si="18"/>
        <v>6615.6</v>
      </c>
      <c r="V35" s="83"/>
      <c r="W35" s="76"/>
      <c r="X35" s="76"/>
      <c r="Y35" s="74">
        <f t="shared" si="19"/>
        <v>0</v>
      </c>
      <c r="Z35" s="74"/>
      <c r="AA35" s="13">
        <f t="shared" si="20"/>
        <v>0</v>
      </c>
      <c r="AB35" s="147" t="e">
        <f t="shared" si="12"/>
        <v>#DIV/0!</v>
      </c>
      <c r="AC35" s="3"/>
      <c r="AD35" s="3"/>
    </row>
    <row r="36" spans="1:30" x14ac:dyDescent="0.25">
      <c r="A36" s="4"/>
      <c r="B36" s="14" t="s">
        <v>32</v>
      </c>
      <c r="C36" s="38" t="s">
        <v>23</v>
      </c>
      <c r="D36" s="77"/>
      <c r="E36" s="76">
        <v>175.6</v>
      </c>
      <c r="F36" s="76"/>
      <c r="G36" s="74">
        <f t="shared" si="13"/>
        <v>175.6</v>
      </c>
      <c r="H36" s="74"/>
      <c r="I36" s="13">
        <f t="shared" si="14"/>
        <v>175.6</v>
      </c>
      <c r="J36" s="253"/>
      <c r="K36" s="255"/>
      <c r="L36" s="255"/>
      <c r="M36" s="243">
        <f t="shared" ref="M36" si="21">SUM(J36:L36)</f>
        <v>0</v>
      </c>
      <c r="N36" s="243"/>
      <c r="O36" s="213">
        <f t="shared" si="16"/>
        <v>0</v>
      </c>
      <c r="P36" s="83"/>
      <c r="Q36" s="76">
        <v>310</v>
      </c>
      <c r="R36" s="76"/>
      <c r="S36" s="74">
        <f t="shared" si="17"/>
        <v>310</v>
      </c>
      <c r="T36" s="74"/>
      <c r="U36" s="13">
        <f t="shared" si="18"/>
        <v>310</v>
      </c>
      <c r="V36" s="83"/>
      <c r="W36" s="76"/>
      <c r="X36" s="76"/>
      <c r="Y36" s="74">
        <f t="shared" si="19"/>
        <v>0</v>
      </c>
      <c r="Z36" s="74"/>
      <c r="AA36" s="13">
        <f t="shared" si="20"/>
        <v>0</v>
      </c>
      <c r="AB36" s="147" t="e">
        <f t="shared" si="12"/>
        <v>#DIV/0!</v>
      </c>
      <c r="AC36" s="3"/>
      <c r="AD36" s="3"/>
    </row>
    <row r="37" spans="1:30" x14ac:dyDescent="0.25">
      <c r="A37" s="4"/>
      <c r="B37" s="14" t="s">
        <v>33</v>
      </c>
      <c r="C37" s="38" t="s">
        <v>25</v>
      </c>
      <c r="D37" s="76"/>
      <c r="E37" s="76"/>
      <c r="F37" s="76">
        <v>190.9</v>
      </c>
      <c r="G37" s="74">
        <f t="shared" si="13"/>
        <v>190.9</v>
      </c>
      <c r="H37" s="74"/>
      <c r="I37" s="13">
        <f t="shared" si="14"/>
        <v>190.9</v>
      </c>
      <c r="J37" s="253"/>
      <c r="K37" s="255"/>
      <c r="L37" s="255"/>
      <c r="M37" s="243">
        <f t="shared" si="15"/>
        <v>0</v>
      </c>
      <c r="N37" s="243"/>
      <c r="O37" s="213">
        <f t="shared" si="16"/>
        <v>0</v>
      </c>
      <c r="P37" s="82"/>
      <c r="Q37" s="76"/>
      <c r="R37" s="76"/>
      <c r="S37" s="74">
        <f t="shared" si="17"/>
        <v>0</v>
      </c>
      <c r="T37" s="74"/>
      <c r="U37" s="13">
        <f t="shared" si="18"/>
        <v>0</v>
      </c>
      <c r="V37" s="82"/>
      <c r="W37" s="76"/>
      <c r="X37" s="76"/>
      <c r="Y37" s="74">
        <f t="shared" si="19"/>
        <v>0</v>
      </c>
      <c r="Z37" s="74"/>
      <c r="AA37" s="13">
        <f t="shared" si="20"/>
        <v>0</v>
      </c>
      <c r="AB37" s="147" t="e">
        <f t="shared" si="12"/>
        <v>#DIV/0!</v>
      </c>
      <c r="AC37" s="3"/>
      <c r="AD37" s="3"/>
    </row>
    <row r="38" spans="1:30" x14ac:dyDescent="0.25">
      <c r="A38" s="4"/>
      <c r="B38" s="14" t="s">
        <v>34</v>
      </c>
      <c r="C38" s="38" t="s">
        <v>27</v>
      </c>
      <c r="D38" s="76">
        <v>877.6</v>
      </c>
      <c r="E38" s="76"/>
      <c r="F38" s="76">
        <v>965</v>
      </c>
      <c r="G38" s="74">
        <f t="shared" si="13"/>
        <v>1842.6</v>
      </c>
      <c r="H38" s="74"/>
      <c r="I38" s="13">
        <f t="shared" si="14"/>
        <v>1842.6</v>
      </c>
      <c r="J38" s="253">
        <v>821</v>
      </c>
      <c r="K38" s="255"/>
      <c r="L38" s="255">
        <v>957</v>
      </c>
      <c r="M38" s="243">
        <f t="shared" si="15"/>
        <v>1778</v>
      </c>
      <c r="N38" s="243"/>
      <c r="O38" s="213">
        <f t="shared" si="16"/>
        <v>1778</v>
      </c>
      <c r="P38" s="82">
        <v>312.05</v>
      </c>
      <c r="Q38" s="76"/>
      <c r="R38" s="76">
        <v>270.7</v>
      </c>
      <c r="S38" s="74">
        <f t="shared" si="17"/>
        <v>582.75</v>
      </c>
      <c r="T38" s="74"/>
      <c r="U38" s="13">
        <f t="shared" si="18"/>
        <v>582.75</v>
      </c>
      <c r="V38" s="82">
        <v>800</v>
      </c>
      <c r="W38" s="76"/>
      <c r="X38" s="76">
        <v>950</v>
      </c>
      <c r="Y38" s="74">
        <f t="shared" si="19"/>
        <v>1750</v>
      </c>
      <c r="Z38" s="74"/>
      <c r="AA38" s="13">
        <f t="shared" si="20"/>
        <v>1750</v>
      </c>
      <c r="AB38" s="147">
        <f t="shared" si="12"/>
        <v>0.98425196850393704</v>
      </c>
      <c r="AC38" s="3"/>
      <c r="AD38" s="3"/>
    </row>
    <row r="39" spans="1:30" ht="15.75" thickBot="1" x14ac:dyDescent="0.3">
      <c r="A39" s="4"/>
      <c r="B39" s="19" t="s">
        <v>35</v>
      </c>
      <c r="C39" s="103" t="s">
        <v>29</v>
      </c>
      <c r="D39" s="204">
        <v>209.7</v>
      </c>
      <c r="E39" s="204">
        <v>919.5</v>
      </c>
      <c r="F39" s="78">
        <v>763.6</v>
      </c>
      <c r="G39" s="74">
        <f t="shared" si="13"/>
        <v>1892.8000000000002</v>
      </c>
      <c r="H39" s="79"/>
      <c r="I39" s="22">
        <f t="shared" si="14"/>
        <v>1892.8000000000002</v>
      </c>
      <c r="J39" s="256">
        <v>294</v>
      </c>
      <c r="K39" s="257"/>
      <c r="L39" s="257">
        <v>190</v>
      </c>
      <c r="M39" s="245">
        <f t="shared" si="15"/>
        <v>484</v>
      </c>
      <c r="N39" s="245"/>
      <c r="O39" s="233">
        <f t="shared" si="16"/>
        <v>484</v>
      </c>
      <c r="P39" s="84">
        <v>831.7</v>
      </c>
      <c r="Q39" s="78">
        <v>450.5</v>
      </c>
      <c r="R39" s="78">
        <v>35</v>
      </c>
      <c r="S39" s="79">
        <f t="shared" si="17"/>
        <v>1317.2</v>
      </c>
      <c r="T39" s="79"/>
      <c r="U39" s="22">
        <f t="shared" si="18"/>
        <v>1317.2</v>
      </c>
      <c r="V39" s="84">
        <v>145</v>
      </c>
      <c r="W39" s="78">
        <v>324.39999999999998</v>
      </c>
      <c r="X39" s="78">
        <v>200</v>
      </c>
      <c r="Y39" s="79">
        <f t="shared" si="19"/>
        <v>669.4</v>
      </c>
      <c r="Z39" s="79"/>
      <c r="AA39" s="22">
        <f t="shared" si="20"/>
        <v>669.4</v>
      </c>
      <c r="AB39" s="150">
        <f t="shared" si="12"/>
        <v>1.3830578512396694</v>
      </c>
      <c r="AC39" s="3"/>
      <c r="AD39" s="3"/>
    </row>
    <row r="40" spans="1:30" ht="15.75" thickBot="1" x14ac:dyDescent="0.3">
      <c r="A40" s="4"/>
      <c r="B40" s="23" t="s">
        <v>48</v>
      </c>
      <c r="C40" s="104" t="s">
        <v>31</v>
      </c>
      <c r="D40" s="41">
        <f>SUM(D36:D39)+SUM(D29:D33)</f>
        <v>6441.1</v>
      </c>
      <c r="E40" s="41">
        <f>SUM(E36:E39)+SUM(E29:E33)</f>
        <v>57990</v>
      </c>
      <c r="F40" s="41">
        <f>SUM(F36:F39)+SUM(F29:F33)</f>
        <v>4213.7</v>
      </c>
      <c r="G40" s="146">
        <f>SUM(D40:F40)</f>
        <v>68644.800000000003</v>
      </c>
      <c r="H40" s="42">
        <f>SUM(H29:H33)+SUM(H36:H39)</f>
        <v>96.6</v>
      </c>
      <c r="I40" s="43">
        <f>SUM(I36:I39)+SUM(I29:I33)</f>
        <v>68741.399999999994</v>
      </c>
      <c r="J40" s="258">
        <f>SUM(J36:J39)+SUM(J29:J33)</f>
        <v>7376.2000000000007</v>
      </c>
      <c r="K40" s="258">
        <f>SUM(K36:K39)+SUM(K29:K33)</f>
        <v>55000</v>
      </c>
      <c r="L40" s="258">
        <f>SUM(L36:L39)+SUM(L29:L33)</f>
        <v>5057</v>
      </c>
      <c r="M40" s="246">
        <f>SUM(J40:L40)</f>
        <v>67433.2</v>
      </c>
      <c r="N40" s="247">
        <f>SUM(N29:N33)+SUM(N36:N39)</f>
        <v>0</v>
      </c>
      <c r="O40" s="248">
        <f>SUM(O36:O39)+SUM(O29:O33)</f>
        <v>67433.2</v>
      </c>
      <c r="P40" s="41">
        <f>SUM(P36:P39)+SUM(P29:P33)</f>
        <v>3881.85</v>
      </c>
      <c r="Q40" s="41">
        <f>SUM(Q36:Q39)+SUM(Q29:Q33)</f>
        <v>28106.399999999998</v>
      </c>
      <c r="R40" s="41">
        <f>SUM(R36:R39)+SUM(R29:R33)</f>
        <v>1605.3</v>
      </c>
      <c r="S40" s="146">
        <f>SUM(P40:R40)</f>
        <v>33593.549999999996</v>
      </c>
      <c r="T40" s="42">
        <f>SUM(T29:T33)+SUM(T36:T39)</f>
        <v>0</v>
      </c>
      <c r="U40" s="43">
        <f>SUM(U36:U39)+SUM(U29:U33)</f>
        <v>33593.549999999996</v>
      </c>
      <c r="V40" s="41">
        <f>SUM(V36:V39)+SUM(V29:V33)</f>
        <v>16053.900000000001</v>
      </c>
      <c r="W40" s="41">
        <f>SUM(W36:W39)+SUM(W29:W33)</f>
        <v>52324.4</v>
      </c>
      <c r="X40" s="41">
        <f>SUM(X36:X39)+SUM(X29:X33)</f>
        <v>5050</v>
      </c>
      <c r="Y40" s="146">
        <f>SUM(V40:X40)</f>
        <v>73428.3</v>
      </c>
      <c r="Z40" s="42">
        <f>SUM(Z29:Z33)+SUM(Z36:Z39)</f>
        <v>0</v>
      </c>
      <c r="AA40" s="43">
        <f>SUM(AA36:AA39)+SUM(AA29:AA33)</f>
        <v>73428.299999999988</v>
      </c>
      <c r="AB40" s="152">
        <f t="shared" si="12"/>
        <v>1.0889042786046041</v>
      </c>
      <c r="AC40" s="3"/>
      <c r="AD40" s="3"/>
    </row>
    <row r="41" spans="1:30" ht="19.5" thickBot="1" x14ac:dyDescent="0.35">
      <c r="A41" s="4"/>
      <c r="B41" s="108" t="s">
        <v>49</v>
      </c>
      <c r="C41" s="109" t="s">
        <v>51</v>
      </c>
      <c r="D41" s="110">
        <f t="shared" ref="D41:AA41" si="22">D25-D40</f>
        <v>0</v>
      </c>
      <c r="E41" s="110">
        <f t="shared" si="22"/>
        <v>0</v>
      </c>
      <c r="F41" s="110">
        <f t="shared" si="22"/>
        <v>107.69999999999982</v>
      </c>
      <c r="G41" s="119">
        <f t="shared" si="22"/>
        <v>107.69999999999709</v>
      </c>
      <c r="H41" s="119">
        <f t="shared" si="22"/>
        <v>102.80000000000001</v>
      </c>
      <c r="I41" s="120">
        <f t="shared" si="22"/>
        <v>210.5</v>
      </c>
      <c r="J41" s="110">
        <f t="shared" si="22"/>
        <v>0</v>
      </c>
      <c r="K41" s="110">
        <f t="shared" si="22"/>
        <v>0</v>
      </c>
      <c r="L41" s="110">
        <f t="shared" si="22"/>
        <v>0</v>
      </c>
      <c r="M41" s="206">
        <f t="shared" si="22"/>
        <v>0</v>
      </c>
      <c r="N41" s="206">
        <f t="shared" si="22"/>
        <v>0</v>
      </c>
      <c r="O41" s="207">
        <f t="shared" si="22"/>
        <v>0</v>
      </c>
      <c r="P41" s="110">
        <f t="shared" si="22"/>
        <v>-92.950000000000273</v>
      </c>
      <c r="Q41" s="110">
        <f t="shared" si="22"/>
        <v>1144.3000000000029</v>
      </c>
      <c r="R41" s="110">
        <f t="shared" si="22"/>
        <v>387.40000000000009</v>
      </c>
      <c r="S41" s="119">
        <f t="shared" si="22"/>
        <v>1438.75</v>
      </c>
      <c r="T41" s="119">
        <f t="shared" si="22"/>
        <v>187</v>
      </c>
      <c r="U41" s="120">
        <f t="shared" si="22"/>
        <v>1625.75</v>
      </c>
      <c r="V41" s="110">
        <f t="shared" si="22"/>
        <v>0</v>
      </c>
      <c r="W41" s="110">
        <f t="shared" si="22"/>
        <v>0</v>
      </c>
      <c r="X41" s="110">
        <f t="shared" si="22"/>
        <v>0</v>
      </c>
      <c r="Y41" s="119">
        <f t="shared" si="22"/>
        <v>0</v>
      </c>
      <c r="Z41" s="119">
        <f t="shared" si="22"/>
        <v>0</v>
      </c>
      <c r="AA41" s="120">
        <f t="shared" si="22"/>
        <v>0</v>
      </c>
      <c r="AB41" s="153" t="e">
        <f t="shared" si="12"/>
        <v>#DIV/0!</v>
      </c>
      <c r="AC41" s="3"/>
      <c r="AD41" s="3"/>
    </row>
    <row r="42" spans="1:30" ht="15.75" thickBot="1" x14ac:dyDescent="0.3">
      <c r="A42" s="4"/>
      <c r="B42" s="111" t="s">
        <v>50</v>
      </c>
      <c r="C42" s="112" t="s">
        <v>65</v>
      </c>
      <c r="D42" s="113"/>
      <c r="E42" s="114"/>
      <c r="F42" s="114"/>
      <c r="G42" s="115"/>
      <c r="H42" s="116"/>
      <c r="I42" s="117">
        <f>I41-D16</f>
        <v>-5895.1</v>
      </c>
      <c r="J42" s="113"/>
      <c r="K42" s="114"/>
      <c r="L42" s="114"/>
      <c r="M42" s="115"/>
      <c r="N42" s="118"/>
      <c r="O42" s="117">
        <f>O41-J16</f>
        <v>-7087.5</v>
      </c>
      <c r="P42" s="113"/>
      <c r="Q42" s="114"/>
      <c r="R42" s="114"/>
      <c r="S42" s="115"/>
      <c r="T42" s="118"/>
      <c r="U42" s="117">
        <f>U41-P16</f>
        <v>-1874.4499999999998</v>
      </c>
      <c r="V42" s="113"/>
      <c r="W42" s="114"/>
      <c r="X42" s="114"/>
      <c r="Y42" s="115"/>
      <c r="Z42" s="118"/>
      <c r="AA42" s="117">
        <f>AA41-V16</f>
        <v>-6644.1</v>
      </c>
      <c r="AB42" s="147">
        <f t="shared" si="12"/>
        <v>0.93743915343915352</v>
      </c>
      <c r="AC42" s="3"/>
      <c r="AD42" s="3"/>
    </row>
    <row r="43" spans="1:30" s="123" customFormat="1" ht="8.25" customHeight="1" thickBot="1" x14ac:dyDescent="0.3">
      <c r="A43" s="88"/>
      <c r="B43" s="89"/>
      <c r="C43" s="47"/>
      <c r="D43" s="90"/>
      <c r="E43" s="48"/>
      <c r="F43" s="48"/>
      <c r="G43" s="88"/>
      <c r="H43" s="48"/>
      <c r="I43" s="48"/>
      <c r="J43" s="90"/>
      <c r="K43" s="48"/>
      <c r="L43" s="48"/>
      <c r="M43" s="88"/>
      <c r="N43" s="48"/>
      <c r="O43" s="48"/>
      <c r="P43" s="48"/>
      <c r="Q43" s="48"/>
      <c r="R43" s="48"/>
      <c r="S43" s="48"/>
      <c r="T43" s="48"/>
      <c r="U43" s="48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s="123" customFormat="1" ht="15.75" customHeight="1" thickBot="1" x14ac:dyDescent="0.3">
      <c r="A44" s="88"/>
      <c r="B44" s="93"/>
      <c r="C44" s="335" t="s">
        <v>81</v>
      </c>
      <c r="D44" s="107" t="s">
        <v>41</v>
      </c>
      <c r="E44" s="44" t="s">
        <v>82</v>
      </c>
      <c r="F44" s="45" t="s">
        <v>36</v>
      </c>
      <c r="G44" s="48"/>
      <c r="H44" s="48"/>
      <c r="I44" s="49"/>
      <c r="J44" s="107" t="s">
        <v>41</v>
      </c>
      <c r="K44" s="44" t="s">
        <v>82</v>
      </c>
      <c r="L44" s="45" t="s">
        <v>36</v>
      </c>
      <c r="M44" s="48"/>
      <c r="N44" s="48"/>
      <c r="O44" s="48"/>
      <c r="P44" s="107" t="s">
        <v>41</v>
      </c>
      <c r="Q44" s="44" t="s">
        <v>82</v>
      </c>
      <c r="R44" s="45" t="s">
        <v>36</v>
      </c>
      <c r="S44" s="91"/>
      <c r="T44" s="91"/>
      <c r="U44" s="91"/>
      <c r="V44" s="107" t="s">
        <v>41</v>
      </c>
      <c r="W44" s="44" t="s">
        <v>82</v>
      </c>
      <c r="X44" s="45" t="s">
        <v>36</v>
      </c>
      <c r="Y44" s="91"/>
      <c r="Z44" s="91"/>
      <c r="AA44" s="91"/>
      <c r="AB44" s="91"/>
      <c r="AC44" s="91"/>
      <c r="AD44" s="91"/>
    </row>
    <row r="45" spans="1:30" ht="15.75" thickBot="1" x14ac:dyDescent="0.3">
      <c r="A45" s="4"/>
      <c r="B45" s="93"/>
      <c r="C45" s="336"/>
      <c r="D45" s="95">
        <v>393.1</v>
      </c>
      <c r="E45" s="105">
        <v>393.1</v>
      </c>
      <c r="F45" s="106">
        <v>0</v>
      </c>
      <c r="G45" s="48"/>
      <c r="H45" s="48"/>
      <c r="I45" s="49"/>
      <c r="J45" s="95">
        <v>393.1</v>
      </c>
      <c r="K45" s="105">
        <v>393.1</v>
      </c>
      <c r="L45" s="106">
        <v>0</v>
      </c>
      <c r="M45" s="94"/>
      <c r="N45" s="94"/>
      <c r="O45" s="94"/>
      <c r="P45" s="95">
        <v>143.5</v>
      </c>
      <c r="Q45" s="105">
        <v>143.5</v>
      </c>
      <c r="R45" s="106">
        <v>0</v>
      </c>
      <c r="S45" s="3"/>
      <c r="T45" s="3"/>
      <c r="U45" s="3"/>
      <c r="V45" s="95">
        <v>287.3</v>
      </c>
      <c r="W45" s="105">
        <v>287.3</v>
      </c>
      <c r="X45" s="106">
        <v>0</v>
      </c>
      <c r="Y45" s="3"/>
      <c r="Z45" s="3"/>
      <c r="AA45" s="3"/>
      <c r="AB45" s="3"/>
      <c r="AC45" s="3"/>
      <c r="AD45" s="3"/>
    </row>
    <row r="46" spans="1:30" s="123" customFormat="1" ht="8.25" customHeight="1" thickBot="1" x14ac:dyDescent="0.3">
      <c r="A46" s="88"/>
      <c r="B46" s="93"/>
      <c r="C46" s="47"/>
      <c r="D46" s="94"/>
      <c r="E46" s="48"/>
      <c r="F46" s="48"/>
      <c r="G46" s="48"/>
      <c r="H46" s="48"/>
      <c r="I46" s="49"/>
      <c r="J46" s="48"/>
      <c r="K46" s="48"/>
      <c r="L46" s="48"/>
      <c r="M46" s="48"/>
      <c r="N46" s="48"/>
      <c r="O46" s="49"/>
      <c r="P46" s="49"/>
      <c r="Q46" s="49"/>
      <c r="R46" s="49"/>
      <c r="S46" s="49"/>
      <c r="T46" s="49"/>
      <c r="U46" s="49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s="123" customFormat="1" ht="37.5" customHeight="1" thickBot="1" x14ac:dyDescent="0.3">
      <c r="A47" s="88"/>
      <c r="B47" s="93"/>
      <c r="C47" s="335" t="s">
        <v>84</v>
      </c>
      <c r="D47" s="96" t="s">
        <v>85</v>
      </c>
      <c r="E47" s="97" t="s">
        <v>83</v>
      </c>
      <c r="F47" s="48"/>
      <c r="G47" s="48"/>
      <c r="H47" s="48"/>
      <c r="I47" s="49"/>
      <c r="J47" s="96" t="s">
        <v>85</v>
      </c>
      <c r="K47" s="97" t="s">
        <v>83</v>
      </c>
      <c r="L47" s="148"/>
      <c r="M47" s="148"/>
      <c r="N47" s="91"/>
      <c r="O47" s="91"/>
      <c r="P47" s="96" t="s">
        <v>85</v>
      </c>
      <c r="Q47" s="97" t="s">
        <v>83</v>
      </c>
      <c r="R47" s="91"/>
      <c r="S47" s="91"/>
      <c r="T47" s="91"/>
      <c r="U47" s="91"/>
      <c r="V47" s="96" t="s">
        <v>85</v>
      </c>
      <c r="W47" s="97" t="s">
        <v>83</v>
      </c>
      <c r="X47" s="91"/>
      <c r="Y47" s="91"/>
      <c r="Z47" s="91"/>
      <c r="AA47" s="91"/>
      <c r="AB47" s="91"/>
      <c r="AC47" s="91"/>
      <c r="AD47" s="91"/>
    </row>
    <row r="48" spans="1:30" ht="15.75" thickBot="1" x14ac:dyDescent="0.3">
      <c r="A48" s="4"/>
      <c r="B48" s="46"/>
      <c r="C48" s="337"/>
      <c r="D48" s="95">
        <v>850</v>
      </c>
      <c r="E48" s="98">
        <v>0</v>
      </c>
      <c r="F48" s="48"/>
      <c r="G48" s="48"/>
      <c r="H48" s="48"/>
      <c r="I48" s="49"/>
      <c r="J48" s="95">
        <v>0</v>
      </c>
      <c r="K48" s="98">
        <v>0</v>
      </c>
      <c r="L48" s="149"/>
      <c r="M48" s="149"/>
      <c r="N48" s="3"/>
      <c r="O48" s="3"/>
      <c r="P48" s="95">
        <v>0</v>
      </c>
      <c r="Q48" s="98">
        <v>0</v>
      </c>
      <c r="R48" s="3"/>
      <c r="S48" s="3"/>
      <c r="T48" s="3"/>
      <c r="U48" s="3"/>
      <c r="V48" s="95">
        <v>0</v>
      </c>
      <c r="W48" s="98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4"/>
      <c r="B49" s="46"/>
      <c r="C49" s="47"/>
      <c r="D49" s="48"/>
      <c r="E49" s="48"/>
      <c r="F49" s="48"/>
      <c r="G49" s="48"/>
      <c r="H49" s="48"/>
      <c r="I49" s="49"/>
      <c r="J49" s="48"/>
      <c r="K49" s="48"/>
      <c r="L49" s="48"/>
      <c r="M49" s="48"/>
      <c r="N49" s="48"/>
      <c r="O49" s="49"/>
      <c r="P49" s="49"/>
      <c r="Q49" s="49"/>
      <c r="R49" s="49"/>
      <c r="S49" s="49"/>
      <c r="T49" s="49"/>
      <c r="U49" s="49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4"/>
      <c r="B50" s="46"/>
      <c r="C50" s="99" t="s">
        <v>80</v>
      </c>
      <c r="D50" s="100" t="s">
        <v>71</v>
      </c>
      <c r="E50" s="100" t="s">
        <v>72</v>
      </c>
      <c r="F50" s="100" t="s">
        <v>89</v>
      </c>
      <c r="G50" s="100" t="s">
        <v>91</v>
      </c>
      <c r="H50" s="48"/>
      <c r="I50" s="3"/>
      <c r="J50" s="100" t="s">
        <v>71</v>
      </c>
      <c r="K50" s="100" t="s">
        <v>72</v>
      </c>
      <c r="L50" s="100" t="s">
        <v>89</v>
      </c>
      <c r="M50" s="100" t="s">
        <v>92</v>
      </c>
      <c r="N50" s="3"/>
      <c r="O50" s="3"/>
      <c r="P50" s="100" t="s">
        <v>71</v>
      </c>
      <c r="Q50" s="100" t="s">
        <v>72</v>
      </c>
      <c r="R50" s="100" t="s">
        <v>89</v>
      </c>
      <c r="S50" s="100" t="s">
        <v>92</v>
      </c>
      <c r="T50" s="3"/>
      <c r="U50" s="3"/>
      <c r="V50" s="100" t="s">
        <v>93</v>
      </c>
      <c r="W50" s="100" t="s">
        <v>72</v>
      </c>
      <c r="X50" s="100" t="s">
        <v>89</v>
      </c>
      <c r="Y50" s="100" t="s">
        <v>92</v>
      </c>
      <c r="Z50" s="3"/>
      <c r="AA50" s="3"/>
      <c r="AB50" s="3"/>
      <c r="AC50" s="3"/>
      <c r="AD50" s="3"/>
    </row>
    <row r="51" spans="1:30" x14ac:dyDescent="0.25">
      <c r="A51" s="4"/>
      <c r="B51" s="46"/>
      <c r="C51" s="50" t="s">
        <v>146</v>
      </c>
      <c r="D51" s="85">
        <v>609</v>
      </c>
      <c r="E51" s="85">
        <v>214.6</v>
      </c>
      <c r="F51" s="85"/>
      <c r="G51" s="51">
        <f>D51+E51-F51</f>
        <v>823.6</v>
      </c>
      <c r="H51" s="48"/>
      <c r="I51" s="3"/>
      <c r="J51" s="51">
        <v>823.6</v>
      </c>
      <c r="K51" s="85"/>
      <c r="L51" s="85"/>
      <c r="M51" s="51">
        <f>J51+K51-L51</f>
        <v>823.6</v>
      </c>
      <c r="N51" s="3"/>
      <c r="O51" s="3"/>
      <c r="P51" s="85">
        <v>823.6</v>
      </c>
      <c r="Q51" s="85"/>
      <c r="R51" s="85"/>
      <c r="S51" s="51">
        <f>P51+Q51-R51</f>
        <v>823.6</v>
      </c>
      <c r="T51" s="3"/>
      <c r="U51" s="3"/>
      <c r="V51" s="85">
        <v>823.6</v>
      </c>
      <c r="W51" s="85">
        <v>100</v>
      </c>
      <c r="X51" s="85"/>
      <c r="Y51" s="51">
        <f>V51+W51-X51</f>
        <v>923.6</v>
      </c>
      <c r="Z51" s="3"/>
      <c r="AA51" s="3"/>
      <c r="AB51" s="3"/>
      <c r="AC51" s="3"/>
      <c r="AD51" s="3"/>
    </row>
    <row r="52" spans="1:30" x14ac:dyDescent="0.25">
      <c r="A52" s="4"/>
      <c r="B52" s="46"/>
      <c r="C52" s="50" t="s">
        <v>147</v>
      </c>
      <c r="D52" s="85">
        <v>8103.4</v>
      </c>
      <c r="E52" s="85">
        <v>3984.3</v>
      </c>
      <c r="F52" s="85">
        <v>8007.3</v>
      </c>
      <c r="G52" s="51">
        <f t="shared" ref="G52:G55" si="23">D52+E52-F52</f>
        <v>4080.4000000000005</v>
      </c>
      <c r="H52" s="48"/>
      <c r="I52" s="3"/>
      <c r="J52" s="51">
        <v>4080.4</v>
      </c>
      <c r="K52" s="85">
        <v>1750</v>
      </c>
      <c r="L52" s="85">
        <v>4080.4</v>
      </c>
      <c r="M52" s="51">
        <f t="shared" ref="M52:M55" si="24">J52+K52-L52</f>
        <v>1749.9999999999995</v>
      </c>
      <c r="N52" s="3"/>
      <c r="O52" s="3"/>
      <c r="P52" s="85">
        <v>4080.4</v>
      </c>
      <c r="Q52" s="85">
        <v>1750</v>
      </c>
      <c r="R52" s="85">
        <v>4080.4</v>
      </c>
      <c r="S52" s="51">
        <f t="shared" ref="S52:S55" si="25">P52+Q52-R52</f>
        <v>1749.9999999999995</v>
      </c>
      <c r="T52" s="3"/>
      <c r="U52" s="3"/>
      <c r="V52" s="85">
        <v>1750</v>
      </c>
      <c r="W52" s="85">
        <v>0</v>
      </c>
      <c r="X52" s="85">
        <v>700</v>
      </c>
      <c r="Y52" s="51">
        <f t="shared" ref="Y52:Y55" si="26">V52+W52-X52</f>
        <v>1050</v>
      </c>
      <c r="Z52" s="3"/>
      <c r="AA52" s="3"/>
      <c r="AB52" s="3"/>
      <c r="AC52" s="3"/>
      <c r="AD52" s="3"/>
    </row>
    <row r="53" spans="1:30" x14ac:dyDescent="0.25">
      <c r="A53" s="4"/>
      <c r="B53" s="46"/>
      <c r="C53" s="50" t="s">
        <v>70</v>
      </c>
      <c r="D53" s="85">
        <v>913.2</v>
      </c>
      <c r="E53" s="85">
        <v>1727.4</v>
      </c>
      <c r="F53" s="85">
        <v>2237.6</v>
      </c>
      <c r="G53" s="51">
        <f t="shared" si="23"/>
        <v>403.00000000000045</v>
      </c>
      <c r="H53" s="48"/>
      <c r="I53" s="3"/>
      <c r="J53" s="51">
        <v>403</v>
      </c>
      <c r="K53" s="85">
        <v>870</v>
      </c>
      <c r="L53" s="85">
        <v>500</v>
      </c>
      <c r="M53" s="51">
        <f t="shared" si="24"/>
        <v>773</v>
      </c>
      <c r="N53" s="3"/>
      <c r="O53" s="3"/>
      <c r="P53" s="85">
        <v>403</v>
      </c>
      <c r="Q53" s="85">
        <v>870</v>
      </c>
      <c r="R53" s="85">
        <v>500</v>
      </c>
      <c r="S53" s="51">
        <f t="shared" si="25"/>
        <v>773</v>
      </c>
      <c r="T53" s="3"/>
      <c r="U53" s="3"/>
      <c r="V53" s="85">
        <v>773</v>
      </c>
      <c r="W53" s="85">
        <v>870</v>
      </c>
      <c r="X53" s="85">
        <v>600</v>
      </c>
      <c r="Y53" s="51">
        <f t="shared" si="26"/>
        <v>1043</v>
      </c>
      <c r="Z53" s="3"/>
      <c r="AA53" s="3"/>
      <c r="AB53" s="3"/>
      <c r="AC53" s="3"/>
      <c r="AD53" s="3"/>
    </row>
    <row r="54" spans="1:30" x14ac:dyDescent="0.25">
      <c r="A54" s="4"/>
      <c r="B54" s="46"/>
      <c r="C54" s="50" t="s">
        <v>86</v>
      </c>
      <c r="D54" s="85">
        <v>103.4</v>
      </c>
      <c r="E54" s="85">
        <v>53.6</v>
      </c>
      <c r="F54" s="85">
        <v>33.9</v>
      </c>
      <c r="G54" s="51">
        <f t="shared" si="23"/>
        <v>123.1</v>
      </c>
      <c r="H54" s="48"/>
      <c r="I54" s="3"/>
      <c r="J54" s="51">
        <v>123.1</v>
      </c>
      <c r="K54" s="85">
        <v>42</v>
      </c>
      <c r="L54" s="85">
        <v>50</v>
      </c>
      <c r="M54" s="51">
        <f t="shared" si="24"/>
        <v>115.1</v>
      </c>
      <c r="N54" s="3"/>
      <c r="O54" s="3"/>
      <c r="P54" s="85">
        <v>123.1</v>
      </c>
      <c r="Q54" s="85">
        <v>42</v>
      </c>
      <c r="R54" s="85">
        <v>50</v>
      </c>
      <c r="S54" s="51">
        <f t="shared" si="25"/>
        <v>115.1</v>
      </c>
      <c r="T54" s="3"/>
      <c r="U54" s="3"/>
      <c r="V54" s="85">
        <v>115.1</v>
      </c>
      <c r="W54" s="85">
        <v>40</v>
      </c>
      <c r="X54" s="85">
        <v>50</v>
      </c>
      <c r="Y54" s="51">
        <f t="shared" si="26"/>
        <v>105.1</v>
      </c>
      <c r="Z54" s="3"/>
      <c r="AA54" s="3"/>
      <c r="AB54" s="3"/>
      <c r="AC54" s="3"/>
      <c r="AD54" s="3"/>
    </row>
    <row r="55" spans="1:30" x14ac:dyDescent="0.25">
      <c r="A55" s="4"/>
      <c r="B55" s="46"/>
      <c r="C55" s="134" t="s">
        <v>87</v>
      </c>
      <c r="D55" s="85">
        <v>719</v>
      </c>
      <c r="E55" s="85">
        <v>407.6</v>
      </c>
      <c r="F55" s="85">
        <v>554.5</v>
      </c>
      <c r="G55" s="51">
        <f t="shared" si="23"/>
        <v>572.09999999999991</v>
      </c>
      <c r="H55" s="48"/>
      <c r="I55" s="3"/>
      <c r="J55" s="51">
        <v>572.1</v>
      </c>
      <c r="K55" s="85">
        <v>385</v>
      </c>
      <c r="L55" s="85">
        <v>600</v>
      </c>
      <c r="M55" s="51">
        <f t="shared" si="24"/>
        <v>357.1</v>
      </c>
      <c r="N55" s="3"/>
      <c r="O55" s="3"/>
      <c r="P55" s="85">
        <v>572.1</v>
      </c>
      <c r="Q55" s="85">
        <v>385</v>
      </c>
      <c r="R55" s="85">
        <v>600</v>
      </c>
      <c r="S55" s="51">
        <f t="shared" si="25"/>
        <v>357.1</v>
      </c>
      <c r="T55" s="3"/>
      <c r="U55" s="3"/>
      <c r="V55" s="85">
        <v>357.1</v>
      </c>
      <c r="W55" s="85">
        <v>390</v>
      </c>
      <c r="X55" s="85">
        <v>400</v>
      </c>
      <c r="Y55" s="51">
        <f t="shared" si="26"/>
        <v>347.1</v>
      </c>
      <c r="Z55" s="3"/>
      <c r="AA55" s="3"/>
      <c r="AB55" s="3"/>
      <c r="AC55" s="3"/>
      <c r="AD55" s="3"/>
    </row>
    <row r="56" spans="1:30" ht="10.5" customHeight="1" x14ac:dyDescent="0.25">
      <c r="A56" s="4"/>
      <c r="B56" s="46"/>
      <c r="C56" s="47"/>
      <c r="D56" s="48"/>
      <c r="E56" s="48"/>
      <c r="F56" s="48"/>
      <c r="G56" s="48"/>
      <c r="H56" s="4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4"/>
      <c r="B57" s="46"/>
      <c r="C57" s="99" t="s">
        <v>73</v>
      </c>
      <c r="D57" s="100" t="s">
        <v>74</v>
      </c>
      <c r="E57" s="100" t="s">
        <v>94</v>
      </c>
      <c r="F57" s="48"/>
      <c r="G57" s="48"/>
      <c r="H57" s="48"/>
      <c r="I57" s="49"/>
      <c r="J57" s="100" t="s">
        <v>95</v>
      </c>
      <c r="K57" s="48"/>
      <c r="L57" s="48"/>
      <c r="M57" s="48"/>
      <c r="N57" s="48"/>
      <c r="O57" s="49"/>
      <c r="P57" s="100" t="s">
        <v>96</v>
      </c>
      <c r="Q57" s="49"/>
      <c r="R57" s="49"/>
      <c r="S57" s="3"/>
      <c r="T57" s="3"/>
      <c r="U57" s="3"/>
      <c r="V57" s="350" t="s">
        <v>73</v>
      </c>
      <c r="W57" s="350"/>
      <c r="X57" s="350"/>
      <c r="Y57" s="100" t="s">
        <v>95</v>
      </c>
      <c r="Z57" s="3"/>
      <c r="AA57" s="3"/>
      <c r="AB57" s="3"/>
      <c r="AC57" s="3"/>
      <c r="AD57" s="3"/>
    </row>
    <row r="58" spans="1:30" x14ac:dyDescent="0.25">
      <c r="A58" s="4"/>
      <c r="B58" s="46"/>
      <c r="C58" s="264" t="s">
        <v>135</v>
      </c>
      <c r="D58" s="273">
        <v>77.900000000000006</v>
      </c>
      <c r="E58" s="273">
        <v>74.400000000000006</v>
      </c>
      <c r="F58" s="48"/>
      <c r="G58" s="48"/>
      <c r="H58" s="48"/>
      <c r="I58" s="49"/>
      <c r="J58" s="86">
        <v>74.400000000000006</v>
      </c>
      <c r="K58" s="48"/>
      <c r="L58" s="48"/>
      <c r="M58" s="48"/>
      <c r="N58" s="48"/>
      <c r="O58" s="49"/>
      <c r="P58" s="86">
        <v>74.400000000000006</v>
      </c>
      <c r="Q58" s="49"/>
      <c r="R58" s="49"/>
      <c r="S58" s="3"/>
      <c r="T58" s="3"/>
      <c r="U58" s="3"/>
      <c r="V58" s="283" t="s">
        <v>135</v>
      </c>
      <c r="W58" s="283"/>
      <c r="X58" s="283"/>
      <c r="Y58" s="86">
        <v>74.400000000000006</v>
      </c>
      <c r="Z58" s="3"/>
      <c r="AA58" s="3"/>
      <c r="AB58" s="3"/>
      <c r="AC58" s="3"/>
      <c r="AD58" s="3"/>
    </row>
    <row r="59" spans="1:30" x14ac:dyDescent="0.25">
      <c r="A59" s="4"/>
      <c r="B59" s="46"/>
      <c r="C59" s="279"/>
      <c r="D59" s="280"/>
      <c r="E59" s="280"/>
      <c r="F59" s="48"/>
      <c r="G59" s="48"/>
      <c r="H59" s="48"/>
      <c r="I59" s="49"/>
      <c r="J59" s="94"/>
      <c r="K59" s="48"/>
      <c r="L59" s="48"/>
      <c r="M59" s="48"/>
      <c r="N59" s="48"/>
      <c r="O59" s="49"/>
      <c r="P59" s="94"/>
      <c r="Q59" s="49"/>
      <c r="R59" s="49"/>
      <c r="S59" s="3"/>
      <c r="T59" s="3"/>
      <c r="U59" s="3"/>
      <c r="V59" s="283" t="s">
        <v>140</v>
      </c>
      <c r="W59" s="283"/>
      <c r="X59" s="283"/>
      <c r="Y59" s="86">
        <v>15.4</v>
      </c>
      <c r="Z59" s="3"/>
      <c r="AA59" s="3"/>
      <c r="AB59" s="3"/>
      <c r="AC59" s="3"/>
      <c r="AD59" s="3"/>
    </row>
    <row r="60" spans="1:30" s="3" customFormat="1" x14ac:dyDescent="0.25">
      <c r="A60" s="4"/>
      <c r="B60" s="46"/>
      <c r="C60" s="47"/>
      <c r="D60" s="94"/>
      <c r="E60" s="94"/>
      <c r="F60" s="48"/>
      <c r="G60" s="48"/>
      <c r="H60" s="48"/>
      <c r="I60" s="49"/>
      <c r="J60" s="94"/>
      <c r="K60" s="48"/>
      <c r="L60" s="48"/>
      <c r="M60" s="48"/>
      <c r="N60" s="48"/>
      <c r="O60" s="49"/>
      <c r="P60" s="94"/>
      <c r="Q60" s="49"/>
      <c r="R60" s="49"/>
      <c r="S60" s="49"/>
      <c r="T60" s="49"/>
      <c r="U60" s="49"/>
      <c r="V60" s="94"/>
    </row>
    <row r="61" spans="1:30" x14ac:dyDescent="0.25">
      <c r="A61" s="4"/>
      <c r="B61" s="46"/>
      <c r="C61" s="47"/>
      <c r="D61" s="346"/>
      <c r="E61" s="346"/>
      <c r="F61" s="48"/>
      <c r="G61" s="48"/>
      <c r="H61" s="48"/>
      <c r="I61" s="49"/>
      <c r="J61" s="262"/>
      <c r="K61" s="48"/>
      <c r="L61" s="48"/>
      <c r="M61" s="48"/>
      <c r="N61" s="48"/>
      <c r="O61" s="49"/>
      <c r="P61" s="262"/>
      <c r="Q61" s="49"/>
      <c r="R61" s="49"/>
      <c r="S61" s="49"/>
      <c r="T61" s="49"/>
      <c r="U61" s="49"/>
      <c r="V61" s="351" t="s">
        <v>141</v>
      </c>
      <c r="W61" s="352"/>
      <c r="X61" s="353"/>
      <c r="Y61" s="86">
        <v>6268.3</v>
      </c>
      <c r="Z61" s="3"/>
      <c r="AA61" s="3"/>
      <c r="AB61" s="3"/>
      <c r="AC61" s="3"/>
      <c r="AD61" s="3"/>
    </row>
    <row r="62" spans="1:30" s="3" customFormat="1" x14ac:dyDescent="0.25">
      <c r="A62" s="4"/>
      <c r="B62" s="46"/>
      <c r="C62" s="47"/>
      <c r="D62" s="262"/>
      <c r="E62" s="262"/>
      <c r="F62" s="48"/>
      <c r="G62" s="48"/>
      <c r="H62" s="48"/>
      <c r="I62" s="49"/>
      <c r="J62" s="262"/>
      <c r="K62" s="48"/>
      <c r="L62" s="48"/>
      <c r="M62" s="48"/>
      <c r="N62" s="48"/>
      <c r="O62" s="49"/>
      <c r="P62" s="262"/>
      <c r="Q62" s="49"/>
      <c r="R62" s="49"/>
      <c r="S62" s="49"/>
      <c r="T62" s="49"/>
      <c r="U62" s="49"/>
      <c r="V62" s="94"/>
    </row>
    <row r="63" spans="1:30" x14ac:dyDescent="0.25">
      <c r="A63" s="4"/>
      <c r="B63" s="46"/>
      <c r="C63" s="3"/>
      <c r="D63" s="3"/>
      <c r="E63" s="3"/>
      <c r="F63" s="90"/>
      <c r="G63" s="48"/>
      <c r="H63" s="48"/>
      <c r="I63" s="49"/>
      <c r="J63" s="262"/>
      <c r="K63" s="262"/>
      <c r="L63" s="3"/>
      <c r="M63" s="281"/>
      <c r="N63" s="3"/>
      <c r="O63" s="3"/>
      <c r="P63" s="3"/>
      <c r="Q63" s="90"/>
      <c r="R63" s="3"/>
      <c r="S63" s="3"/>
      <c r="T63" s="3"/>
      <c r="U63" s="285" t="s">
        <v>142</v>
      </c>
      <c r="V63" s="285"/>
      <c r="W63" s="285"/>
      <c r="X63" s="285"/>
      <c r="Y63" s="261" t="s">
        <v>139</v>
      </c>
      <c r="Z63" s="3"/>
      <c r="AA63" s="276" t="s">
        <v>138</v>
      </c>
      <c r="AB63" s="274"/>
      <c r="AC63" s="3"/>
      <c r="AD63" s="2"/>
    </row>
    <row r="64" spans="1:30" x14ac:dyDescent="0.25">
      <c r="A64" s="4"/>
      <c r="B64" s="46"/>
      <c r="C64" s="3"/>
      <c r="D64" s="3"/>
      <c r="E64" s="3"/>
      <c r="F64" s="48"/>
      <c r="G64" s="48"/>
      <c r="H64" s="48"/>
      <c r="I64" s="49"/>
      <c r="J64" s="262"/>
      <c r="K64" s="262"/>
      <c r="L64" s="3"/>
      <c r="M64" s="281"/>
      <c r="N64" s="3"/>
      <c r="O64" s="3"/>
      <c r="P64" s="3"/>
      <c r="Q64" s="48"/>
      <c r="R64" s="3"/>
      <c r="S64" s="3"/>
      <c r="T64" s="3"/>
      <c r="U64" s="283" t="s">
        <v>124</v>
      </c>
      <c r="V64" s="283"/>
      <c r="W64" s="283"/>
      <c r="X64" s="283"/>
      <c r="Y64" s="277">
        <v>6268.3</v>
      </c>
      <c r="Z64" s="3"/>
      <c r="AA64" s="275" t="s">
        <v>143</v>
      </c>
      <c r="AB64" s="282">
        <v>648</v>
      </c>
      <c r="AC64" s="3"/>
      <c r="AD64" s="2"/>
    </row>
    <row r="65" spans="1:30" x14ac:dyDescent="0.25">
      <c r="A65" s="4"/>
      <c r="B65" s="46"/>
      <c r="C65" s="3"/>
      <c r="D65" s="3"/>
      <c r="E65" s="3"/>
      <c r="F65" s="48"/>
      <c r="G65" s="48"/>
      <c r="H65" s="48"/>
      <c r="I65" s="49"/>
      <c r="J65" s="262"/>
      <c r="K65" s="262"/>
      <c r="L65" s="3"/>
      <c r="M65" s="281"/>
      <c r="N65" s="3"/>
      <c r="O65" s="3"/>
      <c r="P65" s="3"/>
      <c r="Q65" s="48"/>
      <c r="R65" s="3"/>
      <c r="S65" s="3"/>
      <c r="T65" s="3"/>
      <c r="U65" s="283" t="s">
        <v>125</v>
      </c>
      <c r="V65" s="283"/>
      <c r="W65" s="283"/>
      <c r="X65" s="283"/>
      <c r="Y65" s="277">
        <v>2118.8000000000002</v>
      </c>
      <c r="Z65" s="3"/>
      <c r="AA65" s="275" t="s">
        <v>137</v>
      </c>
      <c r="AB65" s="282">
        <v>110</v>
      </c>
      <c r="AC65" s="3"/>
      <c r="AD65" s="2"/>
    </row>
    <row r="66" spans="1:30" x14ac:dyDescent="0.25">
      <c r="A66" s="4"/>
      <c r="B66" s="46"/>
      <c r="C66" s="3"/>
      <c r="D66" s="3"/>
      <c r="E66" s="3"/>
      <c r="F66" s="48"/>
      <c r="G66" s="48"/>
      <c r="H66" s="48"/>
      <c r="I66" s="49"/>
      <c r="J66" s="262"/>
      <c r="K66" s="262"/>
      <c r="L66" s="3"/>
      <c r="M66" s="281"/>
      <c r="N66" s="3"/>
      <c r="O66" s="3"/>
      <c r="P66" s="3"/>
      <c r="Q66" s="48"/>
      <c r="R66" s="3"/>
      <c r="S66" s="3"/>
      <c r="T66" s="3"/>
      <c r="U66" s="283" t="s">
        <v>126</v>
      </c>
      <c r="V66" s="283"/>
      <c r="W66" s="283"/>
      <c r="X66" s="283"/>
      <c r="Y66" s="277">
        <v>0</v>
      </c>
      <c r="Z66" s="3"/>
      <c r="AA66" s="275" t="s">
        <v>136</v>
      </c>
      <c r="AB66" s="282">
        <v>1293</v>
      </c>
      <c r="AC66" s="3"/>
      <c r="AD66" s="2"/>
    </row>
    <row r="67" spans="1:30" x14ac:dyDescent="0.25">
      <c r="A67" s="3"/>
      <c r="B67" s="3"/>
      <c r="C67" s="3"/>
      <c r="D67" s="3"/>
      <c r="E67" s="3"/>
      <c r="F67" s="91"/>
      <c r="G67" s="3"/>
      <c r="H67" s="3"/>
      <c r="I67" s="3"/>
      <c r="J67" s="91"/>
      <c r="K67" s="91"/>
      <c r="L67" s="3"/>
      <c r="M67" s="281"/>
      <c r="N67" s="3"/>
      <c r="O67" s="3"/>
      <c r="P67" s="3"/>
      <c r="Q67" s="3"/>
      <c r="R67" s="3"/>
      <c r="S67" s="3"/>
      <c r="T67" s="3"/>
      <c r="U67" s="283" t="s">
        <v>128</v>
      </c>
      <c r="V67" s="283"/>
      <c r="W67" s="283"/>
      <c r="X67" s="283"/>
      <c r="Y67" s="277">
        <v>62.68</v>
      </c>
      <c r="Z67" s="3"/>
      <c r="AA67" s="3"/>
      <c r="AB67" s="3"/>
      <c r="AC67" s="3"/>
      <c r="AD67" s="2"/>
    </row>
    <row r="68" spans="1:30" x14ac:dyDescent="0.25">
      <c r="A68" s="4"/>
      <c r="B68" s="46"/>
      <c r="C68" s="3"/>
      <c r="D68" s="3"/>
      <c r="E68" s="3"/>
      <c r="F68" s="48"/>
      <c r="G68" s="48"/>
      <c r="H68" s="48"/>
      <c r="I68" s="49"/>
      <c r="J68" s="149"/>
      <c r="K68" s="149"/>
      <c r="L68" s="3"/>
      <c r="M68" s="281"/>
      <c r="N68" s="3"/>
      <c r="O68" s="3"/>
      <c r="P68" s="3"/>
      <c r="Q68" s="48"/>
      <c r="R68" s="3"/>
      <c r="S68" s="3"/>
      <c r="T68" s="3"/>
      <c r="U68" s="283" t="s">
        <v>127</v>
      </c>
      <c r="V68" s="283"/>
      <c r="W68" s="283"/>
      <c r="X68" s="283"/>
      <c r="Y68" s="278">
        <f>SUM(Y69:Y72)</f>
        <v>960</v>
      </c>
      <c r="Z68" s="3"/>
      <c r="AA68" s="3"/>
      <c r="AB68" s="3"/>
      <c r="AC68" s="3"/>
      <c r="AD68" s="2"/>
    </row>
    <row r="69" spans="1:30" x14ac:dyDescent="0.25">
      <c r="A69" s="4"/>
      <c r="B69" s="46"/>
      <c r="C69" s="3"/>
      <c r="D69" s="3"/>
      <c r="E69" s="3"/>
      <c r="F69" s="48"/>
      <c r="G69" s="48"/>
      <c r="H69" s="48"/>
      <c r="I69" s="49"/>
      <c r="J69" s="262"/>
      <c r="K69" s="262"/>
      <c r="L69" s="3"/>
      <c r="M69" s="281"/>
      <c r="N69" s="3"/>
      <c r="O69" s="3"/>
      <c r="P69" s="3"/>
      <c r="Q69" s="48"/>
      <c r="R69" s="3"/>
      <c r="S69" s="3"/>
      <c r="T69" s="3"/>
      <c r="U69" s="284" t="s">
        <v>132</v>
      </c>
      <c r="V69" s="284"/>
      <c r="W69" s="284"/>
      <c r="X69" s="284"/>
      <c r="Y69" s="277">
        <v>450</v>
      </c>
      <c r="Z69" s="3"/>
      <c r="AA69" s="3"/>
      <c r="AB69" s="3"/>
      <c r="AC69" s="3"/>
      <c r="AD69" s="2"/>
    </row>
    <row r="70" spans="1:30" x14ac:dyDescent="0.25">
      <c r="A70" s="4"/>
      <c r="B70" s="46"/>
      <c r="C70" s="3"/>
      <c r="D70" s="3"/>
      <c r="E70" s="3"/>
      <c r="F70" s="48"/>
      <c r="G70" s="48"/>
      <c r="H70" s="48"/>
      <c r="I70" s="49"/>
      <c r="J70" s="262"/>
      <c r="K70" s="262"/>
      <c r="L70" s="3"/>
      <c r="M70" s="281"/>
      <c r="N70" s="3"/>
      <c r="O70" s="3"/>
      <c r="P70" s="3"/>
      <c r="Q70" s="48"/>
      <c r="R70" s="3"/>
      <c r="S70" s="3"/>
      <c r="T70" s="3"/>
      <c r="U70" s="284" t="s">
        <v>129</v>
      </c>
      <c r="V70" s="284"/>
      <c r="W70" s="284"/>
      <c r="X70" s="284"/>
      <c r="Y70" s="277">
        <v>200</v>
      </c>
      <c r="Z70" s="3"/>
      <c r="AA70" s="3"/>
      <c r="AB70" s="3"/>
      <c r="AC70" s="3"/>
      <c r="AD70" s="2"/>
    </row>
    <row r="71" spans="1:30" x14ac:dyDescent="0.25">
      <c r="A71" s="4"/>
      <c r="B71" s="46"/>
      <c r="C71" s="3"/>
      <c r="D71" s="3"/>
      <c r="E71" s="3"/>
      <c r="F71" s="48"/>
      <c r="G71" s="48"/>
      <c r="H71" s="48"/>
      <c r="I71" s="49"/>
      <c r="J71" s="262"/>
      <c r="K71" s="262"/>
      <c r="L71" s="3"/>
      <c r="M71" s="281"/>
      <c r="N71" s="3"/>
      <c r="O71" s="3"/>
      <c r="P71" s="3"/>
      <c r="Q71" s="48"/>
      <c r="R71" s="3"/>
      <c r="S71" s="3"/>
      <c r="T71" s="3"/>
      <c r="U71" s="284" t="s">
        <v>130</v>
      </c>
      <c r="V71" s="284"/>
      <c r="W71" s="284"/>
      <c r="X71" s="284"/>
      <c r="Y71" s="277">
        <v>50</v>
      </c>
      <c r="Z71" s="3"/>
      <c r="AA71" s="3"/>
      <c r="AB71" s="3"/>
      <c r="AC71" s="3"/>
      <c r="AD71" s="2"/>
    </row>
    <row r="72" spans="1:30" x14ac:dyDescent="0.25">
      <c r="A72" s="4"/>
      <c r="B72" s="46"/>
      <c r="C72" s="3"/>
      <c r="D72" s="3"/>
      <c r="E72" s="3"/>
      <c r="F72" s="48"/>
      <c r="G72" s="48"/>
      <c r="H72" s="48"/>
      <c r="I72" s="49"/>
      <c r="J72" s="262"/>
      <c r="K72" s="262"/>
      <c r="L72" s="3"/>
      <c r="M72" s="281"/>
      <c r="N72" s="3"/>
      <c r="O72" s="3"/>
      <c r="P72" s="3"/>
      <c r="Q72" s="48"/>
      <c r="R72" s="3"/>
      <c r="S72" s="3"/>
      <c r="T72" s="3"/>
      <c r="U72" s="284" t="s">
        <v>131</v>
      </c>
      <c r="V72" s="284"/>
      <c r="W72" s="284"/>
      <c r="X72" s="284"/>
      <c r="Y72" s="277">
        <v>260</v>
      </c>
      <c r="Z72" s="3"/>
      <c r="AA72" s="3"/>
      <c r="AB72" s="3"/>
      <c r="AC72" s="3"/>
      <c r="AD72" s="2"/>
    </row>
    <row r="73" spans="1:30" x14ac:dyDescent="0.25">
      <c r="A73" s="4"/>
      <c r="B73" s="46"/>
      <c r="C73" s="271"/>
      <c r="D73" s="48"/>
      <c r="E73" s="48"/>
      <c r="F73" s="48"/>
      <c r="G73" s="48"/>
      <c r="H73" s="48"/>
      <c r="I73" s="49"/>
      <c r="J73" s="48"/>
      <c r="K73" s="48"/>
      <c r="L73" s="3"/>
      <c r="M73" s="281"/>
      <c r="N73" s="3"/>
      <c r="O73" s="3"/>
      <c r="P73" s="3"/>
      <c r="Q73" s="272"/>
      <c r="R73" s="3"/>
      <c r="S73" s="3"/>
      <c r="T73" s="3"/>
      <c r="U73" s="49"/>
      <c r="V73" s="49"/>
      <c r="W73" s="49"/>
      <c r="X73" s="48"/>
      <c r="Y73" s="48">
        <f>SUM(Y64:Y68)</f>
        <v>9409.7800000000007</v>
      </c>
      <c r="Z73" s="3"/>
      <c r="AA73" s="3"/>
      <c r="AB73" s="3"/>
      <c r="AC73" s="3"/>
      <c r="AD73" s="2"/>
    </row>
    <row r="74" spans="1:30" x14ac:dyDescent="0.25">
      <c r="A74" s="4"/>
      <c r="B74" s="46"/>
      <c r="C74" s="47"/>
      <c r="D74" s="48"/>
      <c r="E74" s="48"/>
      <c r="F74" s="48"/>
      <c r="G74" s="48"/>
      <c r="H74" s="48"/>
      <c r="I74" s="49"/>
      <c r="J74" s="48"/>
      <c r="K74" s="48"/>
      <c r="L74" s="48"/>
      <c r="M74" s="48"/>
      <c r="N74" s="48"/>
      <c r="O74" s="49"/>
      <c r="P74" s="48"/>
      <c r="Q74" s="48"/>
      <c r="R74" s="48"/>
      <c r="S74" s="49"/>
      <c r="T74" s="49"/>
      <c r="U74" s="49"/>
      <c r="V74" s="48"/>
      <c r="W74" s="48"/>
      <c r="X74" s="48"/>
      <c r="Y74" s="3"/>
      <c r="Z74" s="3"/>
      <c r="AA74" s="3"/>
      <c r="AB74" s="3"/>
      <c r="AC74" s="3"/>
      <c r="AD74" s="3"/>
    </row>
    <row r="75" spans="1:30" x14ac:dyDescent="0.25">
      <c r="A75" s="4"/>
      <c r="B75" s="102" t="s">
        <v>90</v>
      </c>
      <c r="C75" s="101"/>
      <c r="D75" s="288"/>
      <c r="E75" s="288"/>
      <c r="F75" s="288"/>
      <c r="G75" s="288"/>
      <c r="H75" s="288"/>
      <c r="I75" s="288"/>
      <c r="J75" s="288"/>
      <c r="K75" s="288"/>
      <c r="L75" s="288"/>
      <c r="M75" s="288"/>
      <c r="N75" s="288"/>
      <c r="O75" s="288"/>
      <c r="P75" s="288"/>
      <c r="Q75" s="288"/>
      <c r="R75" s="288"/>
      <c r="S75" s="288"/>
      <c r="T75" s="288"/>
      <c r="U75" s="288"/>
      <c r="V75" s="154"/>
      <c r="W75" s="154"/>
      <c r="X75" s="154"/>
      <c r="Y75" s="154"/>
      <c r="Z75" s="154"/>
      <c r="AA75" s="154"/>
      <c r="AB75" s="155"/>
      <c r="AC75" s="3"/>
      <c r="AD75" s="3"/>
    </row>
    <row r="76" spans="1:30" x14ac:dyDescent="0.25">
      <c r="A76" s="4"/>
      <c r="B76" s="122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4"/>
      <c r="AC76" s="3"/>
      <c r="AD76" s="3"/>
    </row>
    <row r="77" spans="1:30" x14ac:dyDescent="0.25">
      <c r="A77" s="4"/>
      <c r="B77" s="286" t="s">
        <v>156</v>
      </c>
      <c r="C77" s="287"/>
      <c r="D77" s="287"/>
      <c r="E77" s="287"/>
      <c r="F77" s="287"/>
      <c r="G77" s="287"/>
      <c r="H77" s="287"/>
      <c r="I77" s="287"/>
      <c r="J77" s="287"/>
      <c r="K77" s="287"/>
      <c r="L77" s="287"/>
      <c r="M77" s="287"/>
      <c r="N77" s="287"/>
      <c r="O77" s="287"/>
      <c r="P77" s="287"/>
      <c r="Q77" s="287"/>
      <c r="R77" s="287"/>
      <c r="S77" s="287"/>
      <c r="T77" s="287"/>
      <c r="U77" s="287"/>
      <c r="V77" s="123"/>
      <c r="W77" s="123"/>
      <c r="X77" s="123"/>
      <c r="Y77" s="123"/>
      <c r="Z77" s="123"/>
      <c r="AA77" s="123"/>
      <c r="AB77" s="124"/>
      <c r="AC77" s="3"/>
      <c r="AD77" s="3"/>
    </row>
    <row r="78" spans="1:30" x14ac:dyDescent="0.25">
      <c r="A78" s="4"/>
      <c r="B78" s="286"/>
      <c r="C78" s="287"/>
      <c r="D78" s="287"/>
      <c r="E78" s="287"/>
      <c r="F78" s="287"/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287"/>
      <c r="R78" s="287"/>
      <c r="S78" s="287"/>
      <c r="T78" s="287"/>
      <c r="U78" s="287"/>
      <c r="V78" s="123"/>
      <c r="W78" s="123"/>
      <c r="X78" s="123"/>
      <c r="Y78" s="123"/>
      <c r="Z78" s="123"/>
      <c r="AA78" s="123"/>
      <c r="AB78" s="124"/>
      <c r="AC78" s="3"/>
      <c r="AD78" s="3"/>
    </row>
    <row r="79" spans="1:30" x14ac:dyDescent="0.25">
      <c r="A79" s="4"/>
      <c r="B79" s="286"/>
      <c r="C79" s="287"/>
      <c r="D79" s="287"/>
      <c r="E79" s="287"/>
      <c r="F79" s="287"/>
      <c r="G79" s="287"/>
      <c r="H79" s="287"/>
      <c r="I79" s="287"/>
      <c r="J79" s="287"/>
      <c r="K79" s="287"/>
      <c r="L79" s="287"/>
      <c r="M79" s="287"/>
      <c r="N79" s="287"/>
      <c r="O79" s="287"/>
      <c r="P79" s="287"/>
      <c r="Q79" s="287"/>
      <c r="R79" s="287"/>
      <c r="S79" s="287"/>
      <c r="T79" s="287"/>
      <c r="U79" s="287"/>
      <c r="V79" s="123"/>
      <c r="W79" s="123"/>
      <c r="X79" s="123"/>
      <c r="Y79" s="123"/>
      <c r="Z79" s="123"/>
      <c r="AA79" s="123"/>
      <c r="AB79" s="124"/>
      <c r="AC79" s="3"/>
      <c r="AD79" s="3"/>
    </row>
    <row r="80" spans="1:30" x14ac:dyDescent="0.25">
      <c r="A80" s="4"/>
      <c r="B80" s="161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23"/>
      <c r="W80" s="123"/>
      <c r="X80" s="123"/>
      <c r="Y80" s="123"/>
      <c r="Z80" s="123"/>
      <c r="AA80" s="123"/>
      <c r="AB80" s="124"/>
      <c r="AC80" s="3"/>
      <c r="AD80" s="3"/>
    </row>
    <row r="81" spans="1:30" x14ac:dyDescent="0.25">
      <c r="A81" s="4"/>
      <c r="B81" s="161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23"/>
      <c r="W81" s="123"/>
      <c r="X81" s="123"/>
      <c r="Y81" s="123"/>
      <c r="Z81" s="123"/>
      <c r="AA81" s="123"/>
      <c r="AB81" s="124"/>
      <c r="AC81" s="3"/>
      <c r="AD81" s="3"/>
    </row>
    <row r="82" spans="1:30" x14ac:dyDescent="0.25">
      <c r="A82" s="4"/>
      <c r="B82" s="161"/>
      <c r="C82" s="159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23"/>
      <c r="W82" s="123"/>
      <c r="X82" s="123"/>
      <c r="Y82" s="123"/>
      <c r="Z82" s="123"/>
      <c r="AA82" s="123"/>
      <c r="AB82" s="124"/>
      <c r="AC82" s="3"/>
      <c r="AD82" s="3"/>
    </row>
    <row r="83" spans="1:30" x14ac:dyDescent="0.25">
      <c r="A83" s="4"/>
      <c r="B83" s="161"/>
      <c r="C83" s="159"/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23"/>
      <c r="W83" s="123"/>
      <c r="X83" s="123"/>
      <c r="Y83" s="123"/>
      <c r="Z83" s="123"/>
      <c r="AA83" s="123"/>
      <c r="AB83" s="124"/>
      <c r="AC83" s="3"/>
      <c r="AD83" s="3"/>
    </row>
    <row r="84" spans="1:30" x14ac:dyDescent="0.25">
      <c r="A84" s="4"/>
      <c r="B84" s="161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23"/>
      <c r="W84" s="123"/>
      <c r="X84" s="123"/>
      <c r="Y84" s="123"/>
      <c r="Z84" s="123"/>
      <c r="AA84" s="123"/>
      <c r="AB84" s="124"/>
      <c r="AC84" s="3"/>
      <c r="AD84" s="3"/>
    </row>
    <row r="85" spans="1:30" x14ac:dyDescent="0.25">
      <c r="A85" s="4"/>
      <c r="B85" s="161"/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23"/>
      <c r="W85" s="123"/>
      <c r="X85" s="123"/>
      <c r="Y85" s="123"/>
      <c r="Z85" s="123"/>
      <c r="AA85" s="123"/>
      <c r="AB85" s="124"/>
      <c r="AC85" s="3"/>
      <c r="AD85" s="3"/>
    </row>
    <row r="86" spans="1:30" x14ac:dyDescent="0.25">
      <c r="A86" s="4"/>
      <c r="B86" s="161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23"/>
      <c r="W86" s="123"/>
      <c r="X86" s="123"/>
      <c r="Y86" s="123"/>
      <c r="Z86" s="123"/>
      <c r="AA86" s="123"/>
      <c r="AB86" s="124"/>
      <c r="AC86" s="3"/>
      <c r="AD86" s="3"/>
    </row>
    <row r="87" spans="1:30" x14ac:dyDescent="0.25">
      <c r="A87" s="4"/>
      <c r="B87" s="161"/>
      <c r="C87" s="159"/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23"/>
      <c r="W87" s="123"/>
      <c r="X87" s="123"/>
      <c r="Y87" s="123"/>
      <c r="Z87" s="123"/>
      <c r="AA87" s="123"/>
      <c r="AB87" s="124"/>
      <c r="AC87" s="3"/>
      <c r="AD87" s="3"/>
    </row>
    <row r="88" spans="1:30" x14ac:dyDescent="0.25">
      <c r="A88" s="4"/>
      <c r="B88" s="161"/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23"/>
      <c r="W88" s="123"/>
      <c r="X88" s="123"/>
      <c r="Y88" s="123"/>
      <c r="Z88" s="123"/>
      <c r="AA88" s="123"/>
      <c r="AB88" s="124"/>
      <c r="AC88" s="3"/>
      <c r="AD88" s="3"/>
    </row>
    <row r="89" spans="1:30" x14ac:dyDescent="0.25">
      <c r="A89" s="4"/>
      <c r="B89" s="161"/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23"/>
      <c r="W89" s="123"/>
      <c r="X89" s="123"/>
      <c r="Y89" s="123"/>
      <c r="Z89" s="123"/>
      <c r="AA89" s="123"/>
      <c r="AB89" s="124"/>
      <c r="AC89" s="3"/>
      <c r="AD89" s="3"/>
    </row>
    <row r="90" spans="1:30" x14ac:dyDescent="0.25">
      <c r="A90" s="4"/>
      <c r="B90" s="161"/>
      <c r="C90" s="159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23"/>
      <c r="W90" s="123"/>
      <c r="X90" s="123"/>
      <c r="Y90" s="123"/>
      <c r="Z90" s="123"/>
      <c r="AA90" s="123"/>
      <c r="AB90" s="124"/>
      <c r="AC90" s="3"/>
      <c r="AD90" s="3"/>
    </row>
    <row r="91" spans="1:30" x14ac:dyDescent="0.25">
      <c r="A91" s="4"/>
      <c r="B91" s="161"/>
      <c r="C91" s="15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23"/>
      <c r="W91" s="123"/>
      <c r="X91" s="123"/>
      <c r="Y91" s="123"/>
      <c r="Z91" s="123"/>
      <c r="AA91" s="123"/>
      <c r="AB91" s="124"/>
      <c r="AC91" s="3"/>
      <c r="AD91" s="3"/>
    </row>
    <row r="92" spans="1:30" x14ac:dyDescent="0.25">
      <c r="A92" s="4"/>
      <c r="B92" s="135"/>
      <c r="C92" s="136"/>
      <c r="D92" s="137"/>
      <c r="E92" s="137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56"/>
      <c r="W92" s="156"/>
      <c r="X92" s="156"/>
      <c r="Y92" s="156"/>
      <c r="Z92" s="156"/>
      <c r="AA92" s="156"/>
      <c r="AB92" s="157"/>
      <c r="AC92" s="3"/>
      <c r="AD92" s="3"/>
    </row>
    <row r="93" spans="1:30" x14ac:dyDescent="0.25">
      <c r="A93" s="88"/>
      <c r="B93" s="139"/>
      <c r="C93" s="138"/>
      <c r="D93" s="139"/>
      <c r="E93" s="139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88"/>
      <c r="B94" s="139"/>
      <c r="C94" s="138"/>
      <c r="D94" s="139"/>
      <c r="E94" s="139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4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4"/>
      <c r="B96" s="52" t="s">
        <v>79</v>
      </c>
      <c r="C96" s="121">
        <v>45919</v>
      </c>
      <c r="D96" s="52" t="s">
        <v>75</v>
      </c>
      <c r="E96" s="287" t="s">
        <v>153</v>
      </c>
      <c r="F96" s="287"/>
      <c r="G96" s="287"/>
      <c r="H96" s="52"/>
      <c r="I96" s="52" t="s">
        <v>76</v>
      </c>
      <c r="J96" s="331" t="s">
        <v>154</v>
      </c>
      <c r="K96" s="331"/>
      <c r="L96" s="331"/>
      <c r="M96" s="331"/>
      <c r="N96" s="52"/>
      <c r="O96" s="52"/>
      <c r="P96" s="52"/>
      <c r="Q96" s="52"/>
      <c r="R96" s="52"/>
      <c r="S96" s="52"/>
      <c r="T96" s="52"/>
      <c r="U96" s="52"/>
      <c r="V96" s="3"/>
      <c r="W96" s="3"/>
      <c r="X96" s="3"/>
      <c r="Y96" s="3"/>
      <c r="Z96" s="3"/>
      <c r="AA96" s="3"/>
      <c r="AB96" s="3"/>
      <c r="AC96" s="3"/>
      <c r="AD96" s="3"/>
    </row>
    <row r="97" spans="1:30" ht="7.5" customHeight="1" x14ac:dyDescent="0.25">
      <c r="A97" s="4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4"/>
      <c r="B98" s="52"/>
      <c r="C98" s="52"/>
      <c r="D98" s="52" t="s">
        <v>78</v>
      </c>
      <c r="E98" s="54"/>
      <c r="F98" s="54"/>
      <c r="G98" s="54"/>
      <c r="H98" s="52"/>
      <c r="I98" s="52" t="s">
        <v>78</v>
      </c>
      <c r="J98" s="53"/>
      <c r="K98" s="53"/>
      <c r="L98" s="53"/>
      <c r="M98" s="53"/>
      <c r="N98" s="52"/>
      <c r="O98" s="52"/>
      <c r="P98" s="52"/>
      <c r="Q98" s="52"/>
      <c r="R98" s="52"/>
      <c r="S98" s="52"/>
      <c r="T98" s="52"/>
      <c r="U98" s="52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4"/>
      <c r="B99" s="52"/>
      <c r="C99" s="52"/>
      <c r="D99" s="52"/>
      <c r="E99" s="54"/>
      <c r="F99" s="54"/>
      <c r="G99" s="54"/>
      <c r="H99" s="52"/>
      <c r="I99" s="52"/>
      <c r="J99" s="53"/>
      <c r="K99" s="53"/>
      <c r="L99" s="53"/>
      <c r="M99" s="53"/>
      <c r="N99" s="52"/>
      <c r="O99" s="52"/>
      <c r="P99" s="52"/>
      <c r="Q99" s="52"/>
      <c r="R99" s="52"/>
      <c r="S99" s="52"/>
      <c r="T99" s="52"/>
      <c r="U99" s="52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25">
      <c r="A100" s="4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25">
      <c r="A101" s="4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idden="1" x14ac:dyDescent="0.25">
      <c r="AC102" s="2"/>
      <c r="AD102" s="2"/>
    </row>
    <row r="103" spans="1:30" hidden="1" x14ac:dyDescent="0.25"/>
    <row r="104" spans="1:30" hidden="1" x14ac:dyDescent="0.25"/>
    <row r="105" spans="1:30" hidden="1" x14ac:dyDescent="0.25"/>
    <row r="106" spans="1:30" hidden="1" x14ac:dyDescent="0.25"/>
    <row r="107" spans="1:30" hidden="1" x14ac:dyDescent="0.25"/>
    <row r="108" spans="1:30" hidden="1" x14ac:dyDescent="0.25"/>
    <row r="109" spans="1:30" hidden="1" x14ac:dyDescent="0.25"/>
    <row r="110" spans="1:30" hidden="1" x14ac:dyDescent="0.25"/>
    <row r="111" spans="1:30" hidden="1" x14ac:dyDescent="0.25"/>
    <row r="112" spans="1:30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t="15" hidden="1" customHeight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t="15" hidden="1" customHeight="1" x14ac:dyDescent="0.25"/>
    <row r="133" ht="15" hidden="1" customHeight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</sheetData>
  <mergeCells count="79">
    <mergeCell ref="S13:S14"/>
    <mergeCell ref="AB10:AB14"/>
    <mergeCell ref="V11:Y11"/>
    <mergeCell ref="V12:AA12"/>
    <mergeCell ref="V13:X13"/>
    <mergeCell ref="AA13:AA14"/>
    <mergeCell ref="V10:AA10"/>
    <mergeCell ref="Y13:Y14"/>
    <mergeCell ref="Z13:Z14"/>
    <mergeCell ref="P12:U12"/>
    <mergeCell ref="P13:R13"/>
    <mergeCell ref="U13:U14"/>
    <mergeCell ref="U27:U28"/>
    <mergeCell ref="D61:E61"/>
    <mergeCell ref="AB26:AB28"/>
    <mergeCell ref="V27:X27"/>
    <mergeCell ref="AA27:AA28"/>
    <mergeCell ref="Y27:Y28"/>
    <mergeCell ref="Z27:Z28"/>
    <mergeCell ref="V26:AA26"/>
    <mergeCell ref="P26:U26"/>
    <mergeCell ref="P27:R27"/>
    <mergeCell ref="S27:S28"/>
    <mergeCell ref="T27:T28"/>
    <mergeCell ref="V58:X58"/>
    <mergeCell ref="V59:X59"/>
    <mergeCell ref="V57:X57"/>
    <mergeCell ref="V61:X61"/>
    <mergeCell ref="E96:G96"/>
    <mergeCell ref="J96:M96"/>
    <mergeCell ref="B79:U79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B78:U78"/>
    <mergeCell ref="B77:U77"/>
    <mergeCell ref="D75:U75"/>
    <mergeCell ref="J10:O10"/>
    <mergeCell ref="J11:M11"/>
    <mergeCell ref="J12:O12"/>
    <mergeCell ref="J13:L13"/>
    <mergeCell ref="M13:M14"/>
    <mergeCell ref="N13:N14"/>
    <mergeCell ref="I13:I14"/>
    <mergeCell ref="D26:I26"/>
    <mergeCell ref="D27:F27"/>
    <mergeCell ref="G27:G28"/>
    <mergeCell ref="B10:B13"/>
    <mergeCell ref="P10:U10"/>
    <mergeCell ref="P11:S11"/>
    <mergeCell ref="U63:X63"/>
    <mergeCell ref="U64:X64"/>
    <mergeCell ref="U65:X65"/>
    <mergeCell ref="U66:X66"/>
    <mergeCell ref="U67:X67"/>
    <mergeCell ref="U68:X68"/>
    <mergeCell ref="U69:X69"/>
    <mergeCell ref="U70:X70"/>
    <mergeCell ref="U71:X71"/>
    <mergeCell ref="U72:X72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S286"/>
  <sheetViews>
    <sheetView showGridLines="0" tabSelected="1" zoomScale="80" zoomScaleNormal="80" zoomScaleSheetLayoutView="80" workbookViewId="0">
      <selection activeCell="J18" sqref="J1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2" customWidth="1"/>
    <col min="20" max="16384" width="9.140625" style="2" hidden="1"/>
  </cols>
  <sheetData>
    <row r="1" spans="1:19" x14ac:dyDescent="0.25">
      <c r="A1" s="4"/>
      <c r="B1" s="4"/>
      <c r="C1" s="4"/>
      <c r="D1" s="4"/>
      <c r="E1" s="4"/>
      <c r="F1" s="4"/>
      <c r="G1" s="5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4"/>
      <c r="B2" s="6" t="s">
        <v>112</v>
      </c>
      <c r="C2" s="4"/>
      <c r="D2" s="4"/>
      <c r="E2" s="4"/>
      <c r="F2" s="4"/>
      <c r="G2" s="5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4"/>
      <c r="B4" s="4" t="s">
        <v>43</v>
      </c>
      <c r="C4" s="4"/>
      <c r="D4" s="368" t="s">
        <v>149</v>
      </c>
      <c r="E4" s="368"/>
      <c r="F4" s="368"/>
      <c r="G4" s="368"/>
      <c r="H4" s="368"/>
      <c r="I4" s="368"/>
      <c r="J4" s="368"/>
      <c r="K4" s="368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4"/>
      <c r="B5" s="4"/>
      <c r="C5" s="4"/>
      <c r="D5" s="199"/>
      <c r="E5" s="199"/>
      <c r="F5" s="199"/>
      <c r="G5" s="199"/>
      <c r="H5" s="199"/>
      <c r="I5" s="199"/>
      <c r="J5" s="199"/>
      <c r="K5" s="199"/>
      <c r="L5" s="3"/>
      <c r="M5" s="3"/>
      <c r="N5" s="3"/>
      <c r="O5" s="3"/>
      <c r="P5" s="3"/>
      <c r="Q5" s="3"/>
      <c r="R5" s="3"/>
      <c r="S5" s="3"/>
    </row>
    <row r="6" spans="1:19" x14ac:dyDescent="0.25">
      <c r="A6" s="4"/>
      <c r="B6" s="4" t="s">
        <v>44</v>
      </c>
      <c r="C6" s="4"/>
      <c r="D6" s="200" t="s">
        <v>150</v>
      </c>
      <c r="E6" s="199"/>
      <c r="F6" s="199"/>
      <c r="G6" s="199"/>
      <c r="H6" s="199"/>
      <c r="I6" s="199"/>
      <c r="J6" s="199"/>
      <c r="K6" s="199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4"/>
      <c r="B7" s="4"/>
      <c r="C7" s="4"/>
      <c r="D7" s="199"/>
      <c r="E7" s="199"/>
      <c r="F7" s="199"/>
      <c r="G7" s="199"/>
      <c r="H7" s="199"/>
      <c r="I7" s="199"/>
      <c r="J7" s="199"/>
      <c r="K7" s="199"/>
      <c r="L7" s="3"/>
      <c r="M7" s="3"/>
      <c r="N7" s="3"/>
      <c r="O7" s="3"/>
      <c r="P7" s="3"/>
      <c r="Q7" s="3"/>
      <c r="R7" s="3"/>
      <c r="S7" s="3"/>
    </row>
    <row r="8" spans="1:19" x14ac:dyDescent="0.25">
      <c r="A8" s="4"/>
      <c r="B8" s="4" t="s">
        <v>45</v>
      </c>
      <c r="C8" s="4"/>
      <c r="D8" s="369" t="s">
        <v>151</v>
      </c>
      <c r="E8" s="369"/>
      <c r="F8" s="369"/>
      <c r="G8" s="369"/>
      <c r="H8" s="369"/>
      <c r="I8" s="369"/>
      <c r="J8" s="369"/>
      <c r="K8" s="36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4"/>
      <c r="B9" s="4"/>
      <c r="C9" s="4"/>
      <c r="D9" s="4"/>
      <c r="E9" s="4"/>
      <c r="F9" s="4"/>
      <c r="G9" s="5"/>
      <c r="H9" s="4"/>
      <c r="I9" s="4"/>
      <c r="J9" s="4"/>
      <c r="K9" s="4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4"/>
      <c r="B10" s="169" t="s">
        <v>37</v>
      </c>
      <c r="C10" s="168" t="s">
        <v>38</v>
      </c>
      <c r="D10" s="290" t="s">
        <v>113</v>
      </c>
      <c r="E10" s="290"/>
      <c r="F10" s="291"/>
      <c r="G10" s="290" t="s">
        <v>114</v>
      </c>
      <c r="H10" s="290"/>
      <c r="I10" s="373"/>
      <c r="J10" s="372" t="s">
        <v>115</v>
      </c>
      <c r="K10" s="290"/>
      <c r="L10" s="291"/>
      <c r="M10" s="289" t="s">
        <v>108</v>
      </c>
      <c r="N10" s="290"/>
      <c r="O10" s="291"/>
      <c r="P10" s="290" t="s">
        <v>116</v>
      </c>
      <c r="Q10" s="290"/>
      <c r="R10" s="291"/>
      <c r="S10" s="3"/>
    </row>
    <row r="11" spans="1:19" ht="30.75" customHeight="1" thickBot="1" x14ac:dyDescent="0.3">
      <c r="A11" s="4"/>
      <c r="B11" s="166"/>
      <c r="C11" s="167"/>
      <c r="D11" s="158" t="s">
        <v>39</v>
      </c>
      <c r="E11" s="8" t="s">
        <v>40</v>
      </c>
      <c r="F11" s="8" t="s">
        <v>61</v>
      </c>
      <c r="G11" s="158" t="s">
        <v>39</v>
      </c>
      <c r="H11" s="8" t="s">
        <v>40</v>
      </c>
      <c r="I11" s="181" t="s">
        <v>61</v>
      </c>
      <c r="J11" s="181" t="s">
        <v>39</v>
      </c>
      <c r="K11" s="8" t="s">
        <v>40</v>
      </c>
      <c r="L11" s="8" t="s">
        <v>61</v>
      </c>
      <c r="M11" s="185" t="s">
        <v>39</v>
      </c>
      <c r="N11" s="8" t="s">
        <v>40</v>
      </c>
      <c r="O11" s="8" t="s">
        <v>61</v>
      </c>
      <c r="P11" s="158" t="s">
        <v>39</v>
      </c>
      <c r="Q11" s="8" t="s">
        <v>40</v>
      </c>
      <c r="R11" s="8" t="s">
        <v>61</v>
      </c>
      <c r="S11" s="3"/>
    </row>
    <row r="12" spans="1:19" ht="15.75" customHeight="1" thickBot="1" x14ac:dyDescent="0.3">
      <c r="A12" s="4"/>
      <c r="B12" s="197"/>
      <c r="C12" s="198" t="s">
        <v>62</v>
      </c>
      <c r="D12" s="296"/>
      <c r="E12" s="296"/>
      <c r="F12" s="297"/>
      <c r="G12" s="296"/>
      <c r="H12" s="296"/>
      <c r="I12" s="296"/>
      <c r="J12" s="295"/>
      <c r="K12" s="296"/>
      <c r="L12" s="297"/>
      <c r="M12" s="296"/>
      <c r="N12" s="296"/>
      <c r="O12" s="297"/>
      <c r="P12" s="296"/>
      <c r="Q12" s="296"/>
      <c r="R12" s="297"/>
      <c r="S12" s="3"/>
    </row>
    <row r="13" spans="1:19" ht="15.75" customHeight="1" x14ac:dyDescent="0.25">
      <c r="A13" s="4"/>
      <c r="B13" s="317" t="s">
        <v>37</v>
      </c>
      <c r="C13" s="338" t="s">
        <v>38</v>
      </c>
      <c r="D13" s="366" t="s">
        <v>63</v>
      </c>
      <c r="E13" s="302" t="s">
        <v>66</v>
      </c>
      <c r="F13" s="304" t="s">
        <v>62</v>
      </c>
      <c r="G13" s="300" t="s">
        <v>63</v>
      </c>
      <c r="H13" s="302" t="s">
        <v>66</v>
      </c>
      <c r="I13" s="370" t="s">
        <v>62</v>
      </c>
      <c r="J13" s="366" t="s">
        <v>63</v>
      </c>
      <c r="K13" s="302" t="s">
        <v>66</v>
      </c>
      <c r="L13" s="304" t="s">
        <v>62</v>
      </c>
      <c r="M13" s="359" t="s">
        <v>63</v>
      </c>
      <c r="N13" s="302" t="s">
        <v>66</v>
      </c>
      <c r="O13" s="304" t="s">
        <v>62</v>
      </c>
      <c r="P13" s="300" t="s">
        <v>63</v>
      </c>
      <c r="Q13" s="302" t="s">
        <v>66</v>
      </c>
      <c r="R13" s="304" t="s">
        <v>62</v>
      </c>
      <c r="S13" s="3"/>
    </row>
    <row r="14" spans="1:19" ht="15.75" thickBot="1" x14ac:dyDescent="0.3">
      <c r="A14" s="4"/>
      <c r="B14" s="318"/>
      <c r="C14" s="339"/>
      <c r="D14" s="367"/>
      <c r="E14" s="303"/>
      <c r="F14" s="305"/>
      <c r="G14" s="301"/>
      <c r="H14" s="303"/>
      <c r="I14" s="371"/>
      <c r="J14" s="367"/>
      <c r="K14" s="303"/>
      <c r="L14" s="305"/>
      <c r="M14" s="360"/>
      <c r="N14" s="303"/>
      <c r="O14" s="305"/>
      <c r="P14" s="301"/>
      <c r="Q14" s="303"/>
      <c r="R14" s="305"/>
      <c r="S14" s="3"/>
    </row>
    <row r="15" spans="1:19" x14ac:dyDescent="0.25">
      <c r="A15" s="4"/>
      <c r="B15" s="34" t="s">
        <v>0</v>
      </c>
      <c r="C15" s="127" t="s">
        <v>52</v>
      </c>
      <c r="D15" s="62">
        <v>2543.1999999999998</v>
      </c>
      <c r="E15" s="65"/>
      <c r="F15" s="13">
        <f>SUM(D15:E15)</f>
        <v>2543.1999999999998</v>
      </c>
      <c r="G15" s="62">
        <f>'NR 2026'!M15</f>
        <v>2600</v>
      </c>
      <c r="H15" s="65"/>
      <c r="I15" s="170">
        <f t="shared" ref="I15:I24" si="0">G15+H15</f>
        <v>2600</v>
      </c>
      <c r="J15" s="191">
        <v>2600</v>
      </c>
      <c r="K15" s="192"/>
      <c r="L15" s="193">
        <f>J15+K15</f>
        <v>2600</v>
      </c>
      <c r="M15" s="172">
        <v>2600</v>
      </c>
      <c r="N15" s="65"/>
      <c r="O15" s="13">
        <f t="shared" ref="O15:O24" si="1">M15+N15</f>
        <v>2600</v>
      </c>
      <c r="P15" s="62">
        <v>2600</v>
      </c>
      <c r="Q15" s="65"/>
      <c r="R15" s="13">
        <f t="shared" ref="R15:R24" si="2">P15+Q15</f>
        <v>2600</v>
      </c>
      <c r="S15" s="3"/>
    </row>
    <row r="16" spans="1:19" x14ac:dyDescent="0.25">
      <c r="A16" s="4"/>
      <c r="B16" s="14" t="s">
        <v>1</v>
      </c>
      <c r="C16" s="128" t="s">
        <v>60</v>
      </c>
      <c r="D16" s="62">
        <v>6105.6</v>
      </c>
      <c r="E16" s="66"/>
      <c r="F16" s="13">
        <f t="shared" ref="F16:F25" si="3">SUM(D16:E16)</f>
        <v>6105.6</v>
      </c>
      <c r="G16" s="62">
        <f>'NR 2026'!M16</f>
        <v>7087.5</v>
      </c>
      <c r="H16" s="66"/>
      <c r="I16" s="170">
        <f t="shared" si="0"/>
        <v>7087.5</v>
      </c>
      <c r="J16" s="82">
        <v>6644.1</v>
      </c>
      <c r="K16" s="179"/>
      <c r="L16" s="189">
        <f t="shared" ref="L16:L24" si="4">J16+K16</f>
        <v>6644.1</v>
      </c>
      <c r="M16" s="173">
        <v>7100</v>
      </c>
      <c r="N16" s="66"/>
      <c r="O16" s="13">
        <f t="shared" si="1"/>
        <v>7100</v>
      </c>
      <c r="P16" s="63">
        <v>7100</v>
      </c>
      <c r="Q16" s="66"/>
      <c r="R16" s="13">
        <f t="shared" si="2"/>
        <v>7100</v>
      </c>
      <c r="S16" s="3"/>
    </row>
    <row r="17" spans="1:19" x14ac:dyDescent="0.25">
      <c r="A17" s="4"/>
      <c r="B17" s="14" t="s">
        <v>3</v>
      </c>
      <c r="C17" s="129" t="s">
        <v>77</v>
      </c>
      <c r="D17" s="62">
        <v>335.5</v>
      </c>
      <c r="E17" s="66"/>
      <c r="F17" s="13">
        <f t="shared" si="3"/>
        <v>335.5</v>
      </c>
      <c r="G17" s="62">
        <f>'NR 2026'!M17</f>
        <v>288.7</v>
      </c>
      <c r="H17" s="66"/>
      <c r="I17" s="170">
        <f t="shared" si="0"/>
        <v>288.7</v>
      </c>
      <c r="J17" s="82">
        <v>0</v>
      </c>
      <c r="K17" s="179"/>
      <c r="L17" s="189">
        <f t="shared" si="4"/>
        <v>0</v>
      </c>
      <c r="M17" s="173"/>
      <c r="N17" s="67"/>
      <c r="O17" s="13">
        <f t="shared" si="1"/>
        <v>0</v>
      </c>
      <c r="P17" s="63"/>
      <c r="Q17" s="67"/>
      <c r="R17" s="13">
        <f t="shared" si="2"/>
        <v>0</v>
      </c>
      <c r="S17" s="3"/>
    </row>
    <row r="18" spans="1:19" x14ac:dyDescent="0.25">
      <c r="A18" s="4"/>
      <c r="B18" s="14" t="s">
        <v>119</v>
      </c>
      <c r="C18" s="267" t="s">
        <v>118</v>
      </c>
      <c r="D18" s="62"/>
      <c r="E18" s="66"/>
      <c r="F18" s="13">
        <f t="shared" si="3"/>
        <v>0</v>
      </c>
      <c r="G18" s="62">
        <v>0</v>
      </c>
      <c r="H18" s="66"/>
      <c r="I18" s="170">
        <f t="shared" si="0"/>
        <v>0</v>
      </c>
      <c r="J18" s="82">
        <v>9409.7999999999993</v>
      </c>
      <c r="K18" s="179"/>
      <c r="L18" s="189">
        <f t="shared" si="4"/>
        <v>9409.7999999999993</v>
      </c>
      <c r="M18" s="173">
        <v>9409.7000000000007</v>
      </c>
      <c r="N18" s="66"/>
      <c r="O18" s="13">
        <f t="shared" si="1"/>
        <v>9409.7000000000007</v>
      </c>
      <c r="P18" s="63">
        <v>9409.7000000000007</v>
      </c>
      <c r="Q18" s="66"/>
      <c r="R18" s="13">
        <f t="shared" si="2"/>
        <v>9409.7000000000007</v>
      </c>
      <c r="S18" s="3"/>
    </row>
    <row r="19" spans="1:19" x14ac:dyDescent="0.25">
      <c r="A19" s="4"/>
      <c r="B19" s="14" t="s">
        <v>5</v>
      </c>
      <c r="C19" s="130" t="s">
        <v>53</v>
      </c>
      <c r="D19" s="62">
        <v>57990</v>
      </c>
      <c r="E19" s="65"/>
      <c r="F19" s="13">
        <f t="shared" si="3"/>
        <v>57990</v>
      </c>
      <c r="G19" s="62">
        <f>'NR 2026'!M19</f>
        <v>55000</v>
      </c>
      <c r="H19" s="65"/>
      <c r="I19" s="170">
        <f t="shared" si="0"/>
        <v>55000</v>
      </c>
      <c r="J19" s="82">
        <v>52324.4</v>
      </c>
      <c r="K19" s="176"/>
      <c r="L19" s="189">
        <f t="shared" si="4"/>
        <v>52324.4</v>
      </c>
      <c r="M19" s="173">
        <v>52000</v>
      </c>
      <c r="N19" s="65"/>
      <c r="O19" s="13">
        <f t="shared" si="1"/>
        <v>52000</v>
      </c>
      <c r="P19" s="63">
        <v>52000</v>
      </c>
      <c r="Q19" s="65"/>
      <c r="R19" s="13">
        <f t="shared" si="2"/>
        <v>52000</v>
      </c>
      <c r="S19" s="3"/>
    </row>
    <row r="20" spans="1:19" x14ac:dyDescent="0.25">
      <c r="A20" s="4"/>
      <c r="B20" s="14" t="s">
        <v>7</v>
      </c>
      <c r="C20" s="39" t="s">
        <v>46</v>
      </c>
      <c r="D20" s="62">
        <v>965.2</v>
      </c>
      <c r="E20" s="65"/>
      <c r="F20" s="13">
        <f t="shared" si="3"/>
        <v>965.2</v>
      </c>
      <c r="G20" s="62">
        <f>'NR 2026'!M20</f>
        <v>957</v>
      </c>
      <c r="H20" s="65"/>
      <c r="I20" s="170">
        <f t="shared" si="0"/>
        <v>957</v>
      </c>
      <c r="J20" s="82">
        <v>950</v>
      </c>
      <c r="K20" s="176"/>
      <c r="L20" s="189">
        <f t="shared" si="4"/>
        <v>950</v>
      </c>
      <c r="M20" s="173">
        <v>950</v>
      </c>
      <c r="N20" s="68"/>
      <c r="O20" s="13">
        <f t="shared" si="1"/>
        <v>950</v>
      </c>
      <c r="P20" s="63">
        <v>950</v>
      </c>
      <c r="Q20" s="68"/>
      <c r="R20" s="13">
        <f t="shared" si="2"/>
        <v>950</v>
      </c>
      <c r="S20" s="3"/>
    </row>
    <row r="21" spans="1:19" x14ac:dyDescent="0.25">
      <c r="A21" s="4"/>
      <c r="B21" s="14" t="s">
        <v>9</v>
      </c>
      <c r="C21" s="131" t="s">
        <v>47</v>
      </c>
      <c r="D21" s="62"/>
      <c r="E21" s="65"/>
      <c r="F21" s="13">
        <f t="shared" si="3"/>
        <v>0</v>
      </c>
      <c r="G21" s="62">
        <f>'NR 2026'!M21</f>
        <v>0</v>
      </c>
      <c r="H21" s="65"/>
      <c r="I21" s="170">
        <f t="shared" si="0"/>
        <v>0</v>
      </c>
      <c r="J21" s="82"/>
      <c r="K21" s="176"/>
      <c r="L21" s="189">
        <f t="shared" si="4"/>
        <v>0</v>
      </c>
      <c r="M21" s="173"/>
      <c r="N21" s="68"/>
      <c r="O21" s="13">
        <f t="shared" si="1"/>
        <v>0</v>
      </c>
      <c r="P21" s="63"/>
      <c r="Q21" s="68"/>
      <c r="R21" s="13">
        <f t="shared" si="2"/>
        <v>0</v>
      </c>
      <c r="S21" s="3"/>
    </row>
    <row r="22" spans="1:19" x14ac:dyDescent="0.25">
      <c r="A22" s="4"/>
      <c r="B22" s="14" t="s">
        <v>11</v>
      </c>
      <c r="C22" s="38" t="s">
        <v>2</v>
      </c>
      <c r="D22" s="62">
        <v>813</v>
      </c>
      <c r="E22" s="65">
        <v>199.4</v>
      </c>
      <c r="F22" s="13">
        <f t="shared" si="3"/>
        <v>1012.4</v>
      </c>
      <c r="G22" s="62">
        <f>'NR 2026'!M22</f>
        <v>1500</v>
      </c>
      <c r="H22" s="65"/>
      <c r="I22" s="170">
        <f t="shared" si="0"/>
        <v>1500</v>
      </c>
      <c r="J22" s="82">
        <v>1500</v>
      </c>
      <c r="K22" s="176"/>
      <c r="L22" s="189">
        <f t="shared" si="4"/>
        <v>1500</v>
      </c>
      <c r="M22" s="205">
        <v>1500</v>
      </c>
      <c r="N22" s="69"/>
      <c r="O22" s="13">
        <f t="shared" si="1"/>
        <v>1500</v>
      </c>
      <c r="P22" s="63">
        <v>1500</v>
      </c>
      <c r="Q22" s="69"/>
      <c r="R22" s="13">
        <f t="shared" si="2"/>
        <v>1500</v>
      </c>
      <c r="S22" s="3"/>
    </row>
    <row r="23" spans="1:19" x14ac:dyDescent="0.25">
      <c r="A23" s="4"/>
      <c r="B23" s="14" t="s">
        <v>13</v>
      </c>
      <c r="C23" s="38" t="s">
        <v>4</v>
      </c>
      <c r="D23" s="62"/>
      <c r="E23" s="65"/>
      <c r="F23" s="13">
        <f t="shared" si="3"/>
        <v>0</v>
      </c>
      <c r="G23" s="62">
        <f>'NR 2026'!M23</f>
        <v>0</v>
      </c>
      <c r="H23" s="65"/>
      <c r="I23" s="170">
        <f t="shared" si="0"/>
        <v>0</v>
      </c>
      <c r="J23" s="82"/>
      <c r="K23" s="176"/>
      <c r="L23" s="189">
        <f t="shared" si="4"/>
        <v>0</v>
      </c>
      <c r="M23" s="173"/>
      <c r="N23" s="69"/>
      <c r="O23" s="13">
        <f t="shared" si="1"/>
        <v>0</v>
      </c>
      <c r="P23" s="63"/>
      <c r="Q23" s="69"/>
      <c r="R23" s="13">
        <f t="shared" si="2"/>
        <v>0</v>
      </c>
      <c r="S23" s="3"/>
    </row>
    <row r="24" spans="1:19" ht="15.75" thickBot="1" x14ac:dyDescent="0.3">
      <c r="A24" s="4"/>
      <c r="B24" s="132" t="s">
        <v>15</v>
      </c>
      <c r="C24" s="133" t="s">
        <v>6</v>
      </c>
      <c r="D24" s="62"/>
      <c r="E24" s="65"/>
      <c r="F24" s="13">
        <f t="shared" si="3"/>
        <v>0</v>
      </c>
      <c r="G24" s="62">
        <f>'NR 2026'!M24</f>
        <v>0</v>
      </c>
      <c r="H24" s="65"/>
      <c r="I24" s="171">
        <f t="shared" si="0"/>
        <v>0</v>
      </c>
      <c r="J24" s="82"/>
      <c r="K24" s="176"/>
      <c r="L24" s="189">
        <f t="shared" si="4"/>
        <v>0</v>
      </c>
      <c r="M24" s="174"/>
      <c r="N24" s="70"/>
      <c r="O24" s="22">
        <f t="shared" si="1"/>
        <v>0</v>
      </c>
      <c r="P24" s="64"/>
      <c r="Q24" s="70"/>
      <c r="R24" s="22">
        <f t="shared" si="2"/>
        <v>0</v>
      </c>
      <c r="S24" s="3"/>
    </row>
    <row r="25" spans="1:19" ht="15.75" thickBot="1" x14ac:dyDescent="0.3">
      <c r="A25" s="4"/>
      <c r="B25" s="23" t="s">
        <v>17</v>
      </c>
      <c r="C25" s="24" t="s">
        <v>8</v>
      </c>
      <c r="D25" s="28">
        <f t="shared" ref="D25:R25" si="5">SUM(D15:D22)</f>
        <v>68752.5</v>
      </c>
      <c r="E25" s="28">
        <f t="shared" si="5"/>
        <v>199.4</v>
      </c>
      <c r="F25" s="13">
        <f t="shared" si="3"/>
        <v>68951.899999999994</v>
      </c>
      <c r="G25" s="28">
        <f t="shared" si="5"/>
        <v>67433.2</v>
      </c>
      <c r="H25" s="28">
        <f>SUM(H15:H22)</f>
        <v>0</v>
      </c>
      <c r="I25" s="182">
        <f t="shared" si="5"/>
        <v>67433.2</v>
      </c>
      <c r="J25" s="175">
        <f t="shared" si="5"/>
        <v>73428.3</v>
      </c>
      <c r="K25" s="175">
        <f t="shared" si="5"/>
        <v>0</v>
      </c>
      <c r="L25" s="175">
        <f t="shared" si="5"/>
        <v>73428.3</v>
      </c>
      <c r="M25" s="186">
        <f>SUM(M15:M24)</f>
        <v>73559.7</v>
      </c>
      <c r="N25" s="28">
        <f t="shared" si="5"/>
        <v>0</v>
      </c>
      <c r="O25" s="28">
        <f t="shared" si="5"/>
        <v>73559.7</v>
      </c>
      <c r="P25" s="28">
        <f t="shared" si="5"/>
        <v>73559.7</v>
      </c>
      <c r="Q25" s="28">
        <f t="shared" si="5"/>
        <v>0</v>
      </c>
      <c r="R25" s="28">
        <f t="shared" si="5"/>
        <v>73559.7</v>
      </c>
      <c r="S25" s="3"/>
    </row>
    <row r="26" spans="1:19" ht="15.75" customHeight="1" thickBot="1" x14ac:dyDescent="0.3">
      <c r="A26" s="4"/>
      <c r="B26" s="195"/>
      <c r="C26" s="196" t="s">
        <v>105</v>
      </c>
      <c r="D26" s="308"/>
      <c r="E26" s="308"/>
      <c r="F26" s="309"/>
      <c r="G26" s="308"/>
      <c r="H26" s="308"/>
      <c r="I26" s="308"/>
      <c r="J26" s="365"/>
      <c r="K26" s="308"/>
      <c r="L26" s="309"/>
      <c r="M26" s="308"/>
      <c r="N26" s="308"/>
      <c r="O26" s="309"/>
      <c r="P26" s="308"/>
      <c r="Q26" s="308"/>
      <c r="R26" s="309"/>
      <c r="S26" s="3"/>
    </row>
    <row r="27" spans="1:19" x14ac:dyDescent="0.25">
      <c r="A27" s="4"/>
      <c r="B27" s="317" t="s">
        <v>37</v>
      </c>
      <c r="C27" s="338" t="s">
        <v>38</v>
      </c>
      <c r="D27" s="361" t="s">
        <v>64</v>
      </c>
      <c r="E27" s="342" t="s">
        <v>67</v>
      </c>
      <c r="F27" s="344" t="s">
        <v>68</v>
      </c>
      <c r="G27" s="312" t="s">
        <v>64</v>
      </c>
      <c r="H27" s="361" t="s">
        <v>67</v>
      </c>
      <c r="I27" s="363" t="s">
        <v>68</v>
      </c>
      <c r="J27" s="361" t="s">
        <v>64</v>
      </c>
      <c r="K27" s="342" t="s">
        <v>67</v>
      </c>
      <c r="L27" s="344" t="s">
        <v>68</v>
      </c>
      <c r="M27" s="357" t="s">
        <v>64</v>
      </c>
      <c r="N27" s="342" t="s">
        <v>67</v>
      </c>
      <c r="O27" s="344" t="s">
        <v>68</v>
      </c>
      <c r="P27" s="312" t="s">
        <v>64</v>
      </c>
      <c r="Q27" s="342" t="s">
        <v>67</v>
      </c>
      <c r="R27" s="344" t="s">
        <v>68</v>
      </c>
      <c r="S27" s="3"/>
    </row>
    <row r="28" spans="1:19" ht="15.75" thickBot="1" x14ac:dyDescent="0.3">
      <c r="A28" s="4"/>
      <c r="B28" s="318"/>
      <c r="C28" s="339"/>
      <c r="D28" s="362"/>
      <c r="E28" s="343"/>
      <c r="F28" s="345"/>
      <c r="G28" s="313"/>
      <c r="H28" s="362"/>
      <c r="I28" s="364"/>
      <c r="J28" s="362"/>
      <c r="K28" s="343"/>
      <c r="L28" s="345"/>
      <c r="M28" s="358"/>
      <c r="N28" s="343"/>
      <c r="O28" s="345"/>
      <c r="P28" s="313"/>
      <c r="Q28" s="343"/>
      <c r="R28" s="345"/>
      <c r="S28" s="3"/>
    </row>
    <row r="29" spans="1:19" x14ac:dyDescent="0.25">
      <c r="A29" s="4"/>
      <c r="B29" s="34" t="s">
        <v>19</v>
      </c>
      <c r="C29" s="35" t="s">
        <v>10</v>
      </c>
      <c r="D29" s="62">
        <v>530.5</v>
      </c>
      <c r="E29" s="65"/>
      <c r="F29" s="13">
        <f>SUM(D29:E29)</f>
        <v>530.5</v>
      </c>
      <c r="G29" s="62">
        <v>609.6</v>
      </c>
      <c r="H29" s="65">
        <f>'NR 2026'!N29</f>
        <v>0</v>
      </c>
      <c r="I29" s="170">
        <f t="shared" ref="I29:I39" si="6">G29+H29</f>
        <v>609.6</v>
      </c>
      <c r="J29" s="191">
        <v>532</v>
      </c>
      <c r="K29" s="192">
        <v>0</v>
      </c>
      <c r="L29" s="193">
        <f t="shared" ref="L29:L39" si="7">J29+K29</f>
        <v>532</v>
      </c>
      <c r="M29" s="194">
        <v>632</v>
      </c>
      <c r="N29" s="194"/>
      <c r="O29" s="13">
        <f t="shared" ref="O29:O39" si="8">M29+N29</f>
        <v>632</v>
      </c>
      <c r="P29" s="194">
        <v>632</v>
      </c>
      <c r="Q29" s="194"/>
      <c r="R29" s="13">
        <f t="shared" ref="R29:R39" si="9">P29+Q29</f>
        <v>632</v>
      </c>
      <c r="S29" s="3"/>
    </row>
    <row r="30" spans="1:19" x14ac:dyDescent="0.25">
      <c r="A30" s="4"/>
      <c r="B30" s="14" t="s">
        <v>20</v>
      </c>
      <c r="C30" s="37" t="s">
        <v>12</v>
      </c>
      <c r="D30" s="62">
        <v>3384.1</v>
      </c>
      <c r="E30" s="66"/>
      <c r="F30" s="13">
        <f t="shared" ref="F30:F39" si="10">SUM(D30:E30)</f>
        <v>3384.1</v>
      </c>
      <c r="G30" s="62">
        <v>3762</v>
      </c>
      <c r="H30" s="66">
        <f>'NR 2026'!N30</f>
        <v>0</v>
      </c>
      <c r="I30" s="170">
        <f t="shared" si="6"/>
        <v>3762</v>
      </c>
      <c r="J30" s="82">
        <v>4254.2</v>
      </c>
      <c r="K30" s="179"/>
      <c r="L30" s="189">
        <f t="shared" si="7"/>
        <v>4254.2</v>
      </c>
      <c r="M30" s="74">
        <v>4460</v>
      </c>
      <c r="N30" s="180"/>
      <c r="O30" s="13">
        <f t="shared" si="8"/>
        <v>4460</v>
      </c>
      <c r="P30" s="74">
        <v>4460</v>
      </c>
      <c r="Q30" s="180"/>
      <c r="R30" s="13">
        <f t="shared" si="9"/>
        <v>4460</v>
      </c>
      <c r="S30" s="3"/>
    </row>
    <row r="31" spans="1:19" x14ac:dyDescent="0.25">
      <c r="A31" s="4"/>
      <c r="B31" s="14" t="s">
        <v>22</v>
      </c>
      <c r="C31" s="38" t="s">
        <v>14</v>
      </c>
      <c r="D31" s="62">
        <v>3325.3</v>
      </c>
      <c r="E31" s="66">
        <v>96.6</v>
      </c>
      <c r="F31" s="13">
        <f t="shared" si="10"/>
        <v>3421.9</v>
      </c>
      <c r="G31" s="62">
        <v>3190</v>
      </c>
      <c r="H31" s="66">
        <f>'NR 2026'!N31</f>
        <v>0</v>
      </c>
      <c r="I31" s="170">
        <f t="shared" si="6"/>
        <v>3190</v>
      </c>
      <c r="J31" s="82">
        <v>3200</v>
      </c>
      <c r="K31" s="179"/>
      <c r="L31" s="189">
        <f t="shared" si="7"/>
        <v>3200</v>
      </c>
      <c r="M31" s="74">
        <v>3200</v>
      </c>
      <c r="N31" s="180"/>
      <c r="O31" s="13">
        <f t="shared" si="8"/>
        <v>3200</v>
      </c>
      <c r="P31" s="74">
        <v>3200</v>
      </c>
      <c r="Q31" s="180"/>
      <c r="R31" s="13">
        <f t="shared" si="9"/>
        <v>3200</v>
      </c>
      <c r="S31" s="3"/>
    </row>
    <row r="32" spans="1:19" x14ac:dyDescent="0.25">
      <c r="A32" s="4"/>
      <c r="B32" s="14" t="s">
        <v>24</v>
      </c>
      <c r="C32" s="38" t="s">
        <v>16</v>
      </c>
      <c r="D32" s="62">
        <v>1479</v>
      </c>
      <c r="E32" s="65"/>
      <c r="F32" s="13">
        <f t="shared" si="10"/>
        <v>1479</v>
      </c>
      <c r="G32" s="62">
        <v>2632.5</v>
      </c>
      <c r="H32" s="65">
        <f>'NR 2026'!N32</f>
        <v>0</v>
      </c>
      <c r="I32" s="170">
        <f t="shared" si="6"/>
        <v>2632.5</v>
      </c>
      <c r="J32" s="82">
        <v>2573</v>
      </c>
      <c r="K32" s="176"/>
      <c r="L32" s="189">
        <f t="shared" si="7"/>
        <v>2573</v>
      </c>
      <c r="M32" s="74">
        <v>2573</v>
      </c>
      <c r="N32" s="74"/>
      <c r="O32" s="13">
        <f t="shared" si="8"/>
        <v>2573</v>
      </c>
      <c r="P32" s="74">
        <v>2573</v>
      </c>
      <c r="Q32" s="74"/>
      <c r="R32" s="13">
        <f t="shared" si="9"/>
        <v>2573</v>
      </c>
      <c r="S32" s="3"/>
    </row>
    <row r="33" spans="1:19" x14ac:dyDescent="0.25">
      <c r="A33" s="4"/>
      <c r="B33" s="14" t="s">
        <v>26</v>
      </c>
      <c r="C33" s="38" t="s">
        <v>18</v>
      </c>
      <c r="D33" s="62">
        <v>55824</v>
      </c>
      <c r="E33" s="65"/>
      <c r="F33" s="13">
        <f t="shared" si="10"/>
        <v>55824</v>
      </c>
      <c r="G33" s="62">
        <v>54977.1</v>
      </c>
      <c r="H33" s="65">
        <f>'NR 2026'!N33</f>
        <v>0</v>
      </c>
      <c r="I33" s="170">
        <f t="shared" si="6"/>
        <v>54977.1</v>
      </c>
      <c r="J33" s="82">
        <v>60449.7</v>
      </c>
      <c r="K33" s="176"/>
      <c r="L33" s="189">
        <f t="shared" si="7"/>
        <v>60449.7</v>
      </c>
      <c r="M33" s="74">
        <v>60449.7</v>
      </c>
      <c r="N33" s="74"/>
      <c r="O33" s="13">
        <f t="shared" si="8"/>
        <v>60449.7</v>
      </c>
      <c r="P33" s="74">
        <v>60449.7</v>
      </c>
      <c r="Q33" s="74"/>
      <c r="R33" s="13">
        <f t="shared" si="9"/>
        <v>60449.7</v>
      </c>
      <c r="S33" s="3"/>
    </row>
    <row r="34" spans="1:19" x14ac:dyDescent="0.25">
      <c r="A34" s="4"/>
      <c r="B34" s="14" t="s">
        <v>28</v>
      </c>
      <c r="C34" s="39" t="s">
        <v>42</v>
      </c>
      <c r="D34" s="62"/>
      <c r="E34" s="65"/>
      <c r="F34" s="13">
        <f t="shared" si="10"/>
        <v>0</v>
      </c>
      <c r="G34" s="62"/>
      <c r="H34" s="65">
        <f>'NR 2026'!N34</f>
        <v>0</v>
      </c>
      <c r="I34" s="170">
        <f t="shared" si="6"/>
        <v>0</v>
      </c>
      <c r="J34" s="82"/>
      <c r="K34" s="176"/>
      <c r="L34" s="189">
        <f t="shared" si="7"/>
        <v>0</v>
      </c>
      <c r="M34" s="74"/>
      <c r="N34" s="74"/>
      <c r="O34" s="13">
        <f t="shared" si="8"/>
        <v>0</v>
      </c>
      <c r="P34" s="74"/>
      <c r="Q34" s="74"/>
      <c r="R34" s="13">
        <f t="shared" si="9"/>
        <v>0</v>
      </c>
      <c r="S34" s="3"/>
    </row>
    <row r="35" spans="1:19" x14ac:dyDescent="0.25">
      <c r="A35" s="4"/>
      <c r="B35" s="14" t="s">
        <v>30</v>
      </c>
      <c r="C35" s="40" t="s">
        <v>21</v>
      </c>
      <c r="D35" s="62"/>
      <c r="E35" s="65"/>
      <c r="F35" s="13">
        <f t="shared" si="10"/>
        <v>0</v>
      </c>
      <c r="G35" s="62"/>
      <c r="H35" s="65">
        <f>'NR 2026'!N35</f>
        <v>0</v>
      </c>
      <c r="I35" s="170">
        <f t="shared" si="6"/>
        <v>0</v>
      </c>
      <c r="J35" s="82"/>
      <c r="K35" s="176"/>
      <c r="L35" s="189">
        <f t="shared" si="7"/>
        <v>0</v>
      </c>
      <c r="M35" s="74"/>
      <c r="N35" s="74"/>
      <c r="O35" s="13">
        <f t="shared" si="8"/>
        <v>0</v>
      </c>
      <c r="P35" s="74"/>
      <c r="Q35" s="74"/>
      <c r="R35" s="13">
        <f t="shared" si="9"/>
        <v>0</v>
      </c>
      <c r="S35" s="3"/>
    </row>
    <row r="36" spans="1:19" x14ac:dyDescent="0.25">
      <c r="A36" s="4"/>
      <c r="B36" s="14" t="s">
        <v>32</v>
      </c>
      <c r="C36" s="38" t="s">
        <v>23</v>
      </c>
      <c r="D36" s="62">
        <v>175.6</v>
      </c>
      <c r="E36" s="65"/>
      <c r="F36" s="13">
        <f t="shared" si="10"/>
        <v>175.6</v>
      </c>
      <c r="G36" s="62"/>
      <c r="H36" s="65">
        <f>'NR 2026'!N36</f>
        <v>0</v>
      </c>
      <c r="I36" s="170">
        <f t="shared" si="6"/>
        <v>0</v>
      </c>
      <c r="J36" s="82"/>
      <c r="K36" s="176"/>
      <c r="L36" s="189">
        <f t="shared" si="7"/>
        <v>0</v>
      </c>
      <c r="M36" s="74"/>
      <c r="N36" s="74"/>
      <c r="O36" s="13">
        <f t="shared" si="8"/>
        <v>0</v>
      </c>
      <c r="P36" s="74"/>
      <c r="Q36" s="74"/>
      <c r="R36" s="13">
        <f t="shared" si="9"/>
        <v>0</v>
      </c>
      <c r="S36" s="3"/>
    </row>
    <row r="37" spans="1:19" x14ac:dyDescent="0.25">
      <c r="A37" s="4"/>
      <c r="B37" s="14" t="s">
        <v>33</v>
      </c>
      <c r="C37" s="38" t="s">
        <v>25</v>
      </c>
      <c r="D37" s="62">
        <v>190.9</v>
      </c>
      <c r="E37" s="65"/>
      <c r="F37" s="13">
        <f t="shared" si="10"/>
        <v>190.9</v>
      </c>
      <c r="G37" s="62"/>
      <c r="H37" s="65">
        <f>'NR 2026'!N37</f>
        <v>0</v>
      </c>
      <c r="I37" s="170">
        <f t="shared" si="6"/>
        <v>0</v>
      </c>
      <c r="J37" s="82"/>
      <c r="K37" s="176"/>
      <c r="L37" s="189">
        <f t="shared" si="7"/>
        <v>0</v>
      </c>
      <c r="M37" s="74"/>
      <c r="N37" s="74"/>
      <c r="O37" s="13">
        <f t="shared" si="8"/>
        <v>0</v>
      </c>
      <c r="P37" s="74"/>
      <c r="Q37" s="74"/>
      <c r="R37" s="13">
        <f t="shared" si="9"/>
        <v>0</v>
      </c>
      <c r="S37" s="3"/>
    </row>
    <row r="38" spans="1:19" x14ac:dyDescent="0.25">
      <c r="A38" s="4"/>
      <c r="B38" s="14" t="s">
        <v>34</v>
      </c>
      <c r="C38" s="38" t="s">
        <v>27</v>
      </c>
      <c r="D38" s="62">
        <v>1842.6</v>
      </c>
      <c r="E38" s="65"/>
      <c r="F38" s="13">
        <f t="shared" si="10"/>
        <v>1842.6</v>
      </c>
      <c r="G38" s="62">
        <v>1778</v>
      </c>
      <c r="H38" s="65">
        <f>'NR 2026'!N38</f>
        <v>0</v>
      </c>
      <c r="I38" s="170">
        <f t="shared" si="6"/>
        <v>1778</v>
      </c>
      <c r="J38" s="82">
        <v>1750</v>
      </c>
      <c r="K38" s="176"/>
      <c r="L38" s="189">
        <f t="shared" si="7"/>
        <v>1750</v>
      </c>
      <c r="M38" s="74">
        <v>1750</v>
      </c>
      <c r="N38" s="74"/>
      <c r="O38" s="13">
        <f t="shared" si="8"/>
        <v>1750</v>
      </c>
      <c r="P38" s="74">
        <v>1750</v>
      </c>
      <c r="Q38" s="74"/>
      <c r="R38" s="13">
        <f t="shared" si="9"/>
        <v>1750</v>
      </c>
      <c r="S38" s="3"/>
    </row>
    <row r="39" spans="1:19" ht="15.75" thickBot="1" x14ac:dyDescent="0.3">
      <c r="A39" s="4"/>
      <c r="B39" s="19" t="s">
        <v>35</v>
      </c>
      <c r="C39" s="103" t="s">
        <v>29</v>
      </c>
      <c r="D39" s="62">
        <v>1892.8</v>
      </c>
      <c r="E39" s="65"/>
      <c r="F39" s="13">
        <f t="shared" si="10"/>
        <v>1892.8</v>
      </c>
      <c r="G39" s="62">
        <v>484</v>
      </c>
      <c r="H39" s="65">
        <f>'NR 2026'!N39</f>
        <v>0</v>
      </c>
      <c r="I39" s="171">
        <f t="shared" si="6"/>
        <v>484</v>
      </c>
      <c r="J39" s="82">
        <v>669.4</v>
      </c>
      <c r="K39" s="176"/>
      <c r="L39" s="189">
        <f t="shared" si="7"/>
        <v>669.4</v>
      </c>
      <c r="M39" s="79">
        <v>495</v>
      </c>
      <c r="N39" s="79"/>
      <c r="O39" s="22">
        <f t="shared" si="8"/>
        <v>495</v>
      </c>
      <c r="P39" s="79">
        <v>495</v>
      </c>
      <c r="Q39" s="79"/>
      <c r="R39" s="22">
        <f t="shared" si="9"/>
        <v>495</v>
      </c>
      <c r="S39" s="3"/>
    </row>
    <row r="40" spans="1:19" ht="15.75" thickBot="1" x14ac:dyDescent="0.3">
      <c r="A40" s="4"/>
      <c r="B40" s="23" t="s">
        <v>48</v>
      </c>
      <c r="C40" s="104" t="s">
        <v>31</v>
      </c>
      <c r="D40" s="42">
        <f>SUM(D29:D33)+SUM(D36:D39)</f>
        <v>68644.800000000003</v>
      </c>
      <c r="E40" s="42">
        <f>SUM(E29:E33)+SUM(E36:E39)</f>
        <v>96.6</v>
      </c>
      <c r="F40" s="43">
        <f>SUM(F36:F39)+SUM(F29:F33)</f>
        <v>68741.399999999994</v>
      </c>
      <c r="G40" s="42">
        <f>SUM(G29:G33)+SUM(G36:G39)</f>
        <v>67433.2</v>
      </c>
      <c r="H40" s="42">
        <f>SUM(H29:H33)+SUM(H36:H39)</f>
        <v>0</v>
      </c>
      <c r="I40" s="183">
        <f>SUM(I36:I39)+SUM(I29:I33)</f>
        <v>67433.2</v>
      </c>
      <c r="J40" s="178"/>
      <c r="K40" s="177"/>
      <c r="L40" s="178">
        <f>SUM(L36:L39)+SUM(L29:L33)</f>
        <v>73428.299999999988</v>
      </c>
      <c r="M40" s="42">
        <f>SUM(M29:M33)+SUM(M36:M39)</f>
        <v>73559.7</v>
      </c>
      <c r="N40" s="42">
        <f>SUM(N29:N33)+SUM(N36:N39)</f>
        <v>0</v>
      </c>
      <c r="O40" s="43">
        <f>SUM(O36:O39)+SUM(O29:O33)</f>
        <v>73559.7</v>
      </c>
      <c r="P40" s="42">
        <f>SUM(P29:P33)+SUM(P36:P39)</f>
        <v>73559.7</v>
      </c>
      <c r="Q40" s="42">
        <f>SUM(Q29:Q33)+SUM(Q36:Q39)</f>
        <v>0</v>
      </c>
      <c r="R40" s="43">
        <f>SUM(R36:R39)+SUM(R29:R33)</f>
        <v>73559.7</v>
      </c>
      <c r="S40" s="3"/>
    </row>
    <row r="41" spans="1:19" ht="19.5" thickBot="1" x14ac:dyDescent="0.35">
      <c r="A41" s="4"/>
      <c r="B41" s="108" t="s">
        <v>49</v>
      </c>
      <c r="C41" s="109" t="s">
        <v>51</v>
      </c>
      <c r="D41" s="119">
        <f t="shared" ref="D41:R41" si="11">D25-D40</f>
        <v>107.69999999999709</v>
      </c>
      <c r="E41" s="119">
        <f t="shared" si="11"/>
        <v>102.80000000000001</v>
      </c>
      <c r="F41" s="120">
        <f t="shared" si="11"/>
        <v>210.5</v>
      </c>
      <c r="G41" s="259">
        <f t="shared" si="11"/>
        <v>0</v>
      </c>
      <c r="H41" s="259">
        <f t="shared" si="11"/>
        <v>0</v>
      </c>
      <c r="I41" s="260">
        <f t="shared" si="11"/>
        <v>0</v>
      </c>
      <c r="J41" s="119">
        <f t="shared" si="11"/>
        <v>73428.3</v>
      </c>
      <c r="K41" s="119">
        <f t="shared" si="11"/>
        <v>0</v>
      </c>
      <c r="L41" s="120">
        <f t="shared" si="11"/>
        <v>0</v>
      </c>
      <c r="M41" s="187">
        <f t="shared" si="11"/>
        <v>0</v>
      </c>
      <c r="N41" s="119">
        <f t="shared" si="11"/>
        <v>0</v>
      </c>
      <c r="O41" s="120">
        <f t="shared" si="11"/>
        <v>0</v>
      </c>
      <c r="P41" s="119">
        <f t="shared" si="11"/>
        <v>0</v>
      </c>
      <c r="Q41" s="119">
        <f t="shared" si="11"/>
        <v>0</v>
      </c>
      <c r="R41" s="120">
        <f t="shared" si="11"/>
        <v>0</v>
      </c>
      <c r="S41" s="3"/>
    </row>
    <row r="42" spans="1:19" ht="15.75" thickBot="1" x14ac:dyDescent="0.3">
      <c r="A42" s="4"/>
      <c r="B42" s="111" t="s">
        <v>50</v>
      </c>
      <c r="C42" s="112" t="s">
        <v>65</v>
      </c>
      <c r="D42" s="115"/>
      <c r="E42" s="116"/>
      <c r="F42" s="117">
        <f>F41-D16</f>
        <v>-5895.1</v>
      </c>
      <c r="G42" s="115"/>
      <c r="H42" s="118"/>
      <c r="I42" s="184">
        <f>I41-G16</f>
        <v>-7087.5</v>
      </c>
      <c r="J42" s="190"/>
      <c r="K42" s="118"/>
      <c r="L42" s="117">
        <f>L41-J16</f>
        <v>-6644.1</v>
      </c>
      <c r="M42" s="188"/>
      <c r="N42" s="118"/>
      <c r="O42" s="117">
        <f>O41-M16</f>
        <v>-7100</v>
      </c>
      <c r="P42" s="115"/>
      <c r="Q42" s="118"/>
      <c r="R42" s="117">
        <f>R41-P16</f>
        <v>-7100</v>
      </c>
      <c r="S42" s="3"/>
    </row>
    <row r="43" spans="1:19" s="123" customFormat="1" ht="8.25" customHeight="1" thickBot="1" x14ac:dyDescent="0.3">
      <c r="A43" s="88"/>
      <c r="B43" s="89"/>
      <c r="C43" s="47"/>
      <c r="D43" s="88"/>
      <c r="E43" s="48"/>
      <c r="F43" s="48"/>
      <c r="G43" s="88"/>
      <c r="H43" s="48"/>
      <c r="I43" s="48"/>
      <c r="J43" s="48"/>
      <c r="K43" s="48"/>
      <c r="L43" s="91"/>
      <c r="M43" s="91"/>
      <c r="N43" s="91"/>
      <c r="O43" s="91"/>
      <c r="P43" s="91"/>
      <c r="Q43" s="91"/>
      <c r="R43" s="91"/>
      <c r="S43" s="91"/>
    </row>
    <row r="44" spans="1:19" s="123" customFormat="1" ht="15.75" customHeight="1" x14ac:dyDescent="0.25">
      <c r="A44" s="88"/>
      <c r="B44" s="93"/>
      <c r="C44" s="335" t="s">
        <v>81</v>
      </c>
      <c r="D44" s="165" t="s">
        <v>104</v>
      </c>
      <c r="E44" s="48"/>
      <c r="F44" s="49"/>
      <c r="G44" s="165" t="s">
        <v>103</v>
      </c>
      <c r="H44" s="48"/>
      <c r="I44" s="48"/>
      <c r="J44" s="165" t="s">
        <v>102</v>
      </c>
      <c r="K44" s="48"/>
      <c r="L44" s="48"/>
      <c r="M44" s="165" t="s">
        <v>101</v>
      </c>
      <c r="N44" s="91"/>
      <c r="O44" s="91"/>
      <c r="P44" s="165" t="s">
        <v>101</v>
      </c>
      <c r="Q44" s="91"/>
      <c r="R44" s="91"/>
      <c r="S44" s="91"/>
    </row>
    <row r="45" spans="1:19" ht="15.75" thickBot="1" x14ac:dyDescent="0.3">
      <c r="A45" s="4"/>
      <c r="B45" s="93"/>
      <c r="C45" s="336"/>
      <c r="D45" s="164">
        <v>393.1</v>
      </c>
      <c r="E45" s="48"/>
      <c r="F45" s="49"/>
      <c r="G45" s="164">
        <v>393.1</v>
      </c>
      <c r="H45" s="94"/>
      <c r="I45" s="94"/>
      <c r="J45" s="164">
        <v>287.3</v>
      </c>
      <c r="K45" s="94"/>
      <c r="L45" s="94"/>
      <c r="M45" s="164">
        <v>287.3</v>
      </c>
      <c r="N45" s="3"/>
      <c r="O45" s="3"/>
      <c r="P45" s="164">
        <v>287.3</v>
      </c>
      <c r="Q45" s="3"/>
      <c r="R45" s="3"/>
      <c r="S45" s="3"/>
    </row>
    <row r="46" spans="1:19" s="123" customFormat="1" ht="8.25" customHeight="1" thickBot="1" x14ac:dyDescent="0.3">
      <c r="A46" s="88"/>
      <c r="B46" s="93"/>
      <c r="C46" s="47"/>
      <c r="D46" s="48"/>
      <c r="E46" s="48"/>
      <c r="F46" s="49"/>
      <c r="G46" s="48"/>
      <c r="H46" s="48"/>
      <c r="I46" s="49"/>
      <c r="J46" s="49"/>
      <c r="K46" s="49"/>
      <c r="L46" s="91"/>
      <c r="M46" s="91"/>
      <c r="N46" s="91"/>
      <c r="O46" s="91"/>
      <c r="P46" s="91"/>
      <c r="Q46" s="91"/>
      <c r="R46" s="91"/>
      <c r="S46" s="91"/>
    </row>
    <row r="47" spans="1:19" s="123" customFormat="1" ht="37.5" customHeight="1" thickBot="1" x14ac:dyDescent="0.3">
      <c r="A47" s="88"/>
      <c r="B47" s="93"/>
      <c r="C47" s="335" t="s">
        <v>84</v>
      </c>
      <c r="D47" s="96" t="s">
        <v>85</v>
      </c>
      <c r="E47" s="97" t="s">
        <v>83</v>
      </c>
      <c r="F47" s="49"/>
      <c r="G47" s="96" t="s">
        <v>85</v>
      </c>
      <c r="H47" s="97" t="s">
        <v>83</v>
      </c>
      <c r="I47" s="91"/>
      <c r="J47" s="96" t="s">
        <v>85</v>
      </c>
      <c r="K47" s="97" t="s">
        <v>83</v>
      </c>
      <c r="L47" s="163"/>
      <c r="M47" s="96" t="s">
        <v>85</v>
      </c>
      <c r="N47" s="97" t="s">
        <v>83</v>
      </c>
      <c r="O47" s="91"/>
      <c r="P47" s="96" t="s">
        <v>85</v>
      </c>
      <c r="Q47" s="97" t="s">
        <v>83</v>
      </c>
      <c r="R47" s="91"/>
      <c r="S47" s="91"/>
    </row>
    <row r="48" spans="1:19" ht="15.75" thickBot="1" x14ac:dyDescent="0.3">
      <c r="A48" s="4"/>
      <c r="B48" s="46"/>
      <c r="C48" s="337"/>
      <c r="D48" s="95">
        <v>850</v>
      </c>
      <c r="E48" s="98">
        <v>0</v>
      </c>
      <c r="F48" s="49"/>
      <c r="G48" s="95">
        <v>0</v>
      </c>
      <c r="H48" s="98">
        <v>0</v>
      </c>
      <c r="I48" s="3"/>
      <c r="J48" s="95">
        <v>0</v>
      </c>
      <c r="K48" s="98">
        <v>0</v>
      </c>
      <c r="L48" s="94"/>
      <c r="M48" s="95">
        <v>0</v>
      </c>
      <c r="N48" s="98">
        <v>0</v>
      </c>
      <c r="O48" s="3"/>
      <c r="P48" s="95">
        <v>0</v>
      </c>
      <c r="Q48" s="98">
        <v>0</v>
      </c>
      <c r="R48" s="3"/>
      <c r="S48" s="3"/>
    </row>
    <row r="49" spans="1:19" x14ac:dyDescent="0.25">
      <c r="A49" s="4"/>
      <c r="B49" s="46"/>
      <c r="C49" s="47"/>
      <c r="D49" s="48"/>
      <c r="E49" s="48"/>
      <c r="F49" s="49"/>
      <c r="G49" s="48"/>
      <c r="H49" s="48"/>
      <c r="I49" s="49"/>
      <c r="J49" s="49"/>
      <c r="K49" s="49"/>
      <c r="L49" s="91"/>
      <c r="M49" s="3"/>
      <c r="N49" s="91"/>
      <c r="O49" s="91"/>
      <c r="P49" s="3"/>
      <c r="Q49" s="3"/>
      <c r="R49" s="3"/>
      <c r="S49" s="3"/>
    </row>
    <row r="50" spans="1:19" x14ac:dyDescent="0.25">
      <c r="A50" s="4"/>
      <c r="B50" s="46"/>
      <c r="C50" s="99" t="s">
        <v>80</v>
      </c>
      <c r="D50" s="100" t="s">
        <v>100</v>
      </c>
      <c r="E50" s="48"/>
      <c r="F50" s="3"/>
      <c r="G50" s="100" t="s">
        <v>92</v>
      </c>
      <c r="H50" s="3"/>
      <c r="I50" s="3"/>
      <c r="J50" s="100" t="s">
        <v>99</v>
      </c>
      <c r="K50" s="3"/>
      <c r="L50" s="90"/>
      <c r="M50" s="100" t="s">
        <v>98</v>
      </c>
      <c r="N50" s="90"/>
      <c r="O50" s="90"/>
      <c r="P50" s="100" t="s">
        <v>97</v>
      </c>
      <c r="Q50" s="3"/>
      <c r="R50" s="3"/>
      <c r="S50" s="3"/>
    </row>
    <row r="51" spans="1:19" x14ac:dyDescent="0.25">
      <c r="A51" s="4"/>
      <c r="B51" s="46"/>
      <c r="C51" s="50" t="s">
        <v>152</v>
      </c>
      <c r="D51" s="51">
        <v>823.6</v>
      </c>
      <c r="E51" s="48"/>
      <c r="F51" s="3"/>
      <c r="G51" s="51">
        <v>823</v>
      </c>
      <c r="H51" s="3"/>
      <c r="I51" s="3"/>
      <c r="J51" s="51">
        <v>923.6</v>
      </c>
      <c r="K51" s="3"/>
      <c r="L51" s="149"/>
      <c r="M51" s="51">
        <v>650</v>
      </c>
      <c r="N51" s="149"/>
      <c r="O51" s="149"/>
      <c r="P51" s="51">
        <v>670</v>
      </c>
      <c r="Q51" s="3"/>
      <c r="R51" s="3"/>
      <c r="S51" s="3"/>
    </row>
    <row r="52" spans="1:19" x14ac:dyDescent="0.25">
      <c r="A52" s="4"/>
      <c r="B52" s="46"/>
      <c r="C52" s="50" t="s">
        <v>147</v>
      </c>
      <c r="D52" s="51">
        <v>4080.4</v>
      </c>
      <c r="E52" s="48"/>
      <c r="F52" s="3"/>
      <c r="G52" s="51">
        <v>1750</v>
      </c>
      <c r="H52" s="3"/>
      <c r="I52" s="3"/>
      <c r="J52" s="51">
        <v>1050</v>
      </c>
      <c r="K52" s="3"/>
      <c r="L52" s="149"/>
      <c r="M52" s="51">
        <v>450</v>
      </c>
      <c r="N52" s="149"/>
      <c r="O52" s="149"/>
      <c r="P52" s="51">
        <v>200</v>
      </c>
      <c r="Q52" s="3"/>
      <c r="R52" s="3"/>
      <c r="S52" s="3"/>
    </row>
    <row r="53" spans="1:19" x14ac:dyDescent="0.25">
      <c r="A53" s="4"/>
      <c r="B53" s="46"/>
      <c r="C53" s="50" t="s">
        <v>70</v>
      </c>
      <c r="D53" s="51">
        <v>403</v>
      </c>
      <c r="E53" s="48"/>
      <c r="F53" s="3"/>
      <c r="G53" s="51">
        <v>773</v>
      </c>
      <c r="H53" s="3"/>
      <c r="I53" s="3"/>
      <c r="J53" s="51">
        <v>1043</v>
      </c>
      <c r="K53" s="3"/>
      <c r="L53" s="149"/>
      <c r="M53" s="51">
        <v>1050</v>
      </c>
      <c r="N53" s="149"/>
      <c r="O53" s="149"/>
      <c r="P53" s="51">
        <v>750</v>
      </c>
      <c r="Q53" s="3"/>
      <c r="R53" s="3"/>
      <c r="S53" s="3"/>
    </row>
    <row r="54" spans="1:19" x14ac:dyDescent="0.25">
      <c r="A54" s="4"/>
      <c r="B54" s="46"/>
      <c r="C54" s="50" t="s">
        <v>86</v>
      </c>
      <c r="D54" s="51">
        <v>123.1</v>
      </c>
      <c r="E54" s="48"/>
      <c r="F54" s="3"/>
      <c r="G54" s="51">
        <v>115.1</v>
      </c>
      <c r="H54" s="3"/>
      <c r="I54" s="3"/>
      <c r="J54" s="51">
        <v>105.1</v>
      </c>
      <c r="K54" s="3"/>
      <c r="L54" s="149"/>
      <c r="M54" s="51">
        <v>100</v>
      </c>
      <c r="N54" s="149"/>
      <c r="O54" s="149"/>
      <c r="P54" s="51">
        <v>100</v>
      </c>
      <c r="Q54" s="3"/>
      <c r="R54" s="3"/>
      <c r="S54" s="3"/>
    </row>
    <row r="55" spans="1:19" x14ac:dyDescent="0.25">
      <c r="A55" s="4"/>
      <c r="B55" s="46"/>
      <c r="C55" s="134" t="s">
        <v>87</v>
      </c>
      <c r="D55" s="51">
        <v>572.1</v>
      </c>
      <c r="E55" s="48"/>
      <c r="F55" s="3"/>
      <c r="G55" s="51">
        <v>357.1</v>
      </c>
      <c r="H55" s="3"/>
      <c r="I55" s="3"/>
      <c r="J55" s="51">
        <v>347.1</v>
      </c>
      <c r="K55" s="3"/>
      <c r="L55" s="149"/>
      <c r="M55" s="51">
        <v>350</v>
      </c>
      <c r="N55" s="149"/>
      <c r="O55" s="149"/>
      <c r="P55" s="51">
        <v>350</v>
      </c>
      <c r="Q55" s="3"/>
      <c r="R55" s="3"/>
      <c r="S55" s="3"/>
    </row>
    <row r="56" spans="1:19" ht="10.5" customHeight="1" x14ac:dyDescent="0.25">
      <c r="A56" s="4"/>
      <c r="B56" s="46"/>
      <c r="C56" s="47"/>
      <c r="D56" s="48"/>
      <c r="E56" s="4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4"/>
      <c r="B57" s="46"/>
      <c r="C57" s="99" t="s">
        <v>134</v>
      </c>
      <c r="D57" s="100" t="s">
        <v>100</v>
      </c>
      <c r="E57" s="48"/>
      <c r="F57" s="49"/>
      <c r="G57" s="100" t="s">
        <v>95</v>
      </c>
      <c r="H57" s="48"/>
      <c r="I57" s="49"/>
      <c r="J57" s="100" t="s">
        <v>99</v>
      </c>
      <c r="K57" s="49"/>
      <c r="L57" s="3"/>
      <c r="M57" s="100" t="s">
        <v>98</v>
      </c>
      <c r="N57" s="90"/>
      <c r="O57" s="90"/>
      <c r="P57" s="100" t="s">
        <v>97</v>
      </c>
      <c r="Q57" s="3"/>
      <c r="R57" s="3"/>
      <c r="S57" s="3"/>
    </row>
    <row r="58" spans="1:19" x14ac:dyDescent="0.25">
      <c r="A58" s="4"/>
      <c r="B58" s="46"/>
      <c r="C58" s="270" t="s">
        <v>73</v>
      </c>
      <c r="D58" s="86">
        <v>74.400000000000006</v>
      </c>
      <c r="E58" s="48"/>
      <c r="F58" s="49"/>
      <c r="G58" s="86">
        <v>74.400000000000006</v>
      </c>
      <c r="H58" s="48"/>
      <c r="I58" s="49"/>
      <c r="J58" s="86">
        <v>74.400000000000006</v>
      </c>
      <c r="K58" s="49"/>
      <c r="L58" s="3"/>
      <c r="M58" s="86">
        <v>74.400000000000006</v>
      </c>
      <c r="N58" s="3"/>
      <c r="O58" s="3"/>
      <c r="P58" s="86">
        <v>74.400000000000006</v>
      </c>
      <c r="Q58" s="3"/>
      <c r="R58" s="3"/>
      <c r="S58" s="3"/>
    </row>
    <row r="59" spans="1:19" x14ac:dyDescent="0.25">
      <c r="A59" s="4"/>
      <c r="B59" s="46"/>
      <c r="C59" s="263" t="s">
        <v>133</v>
      </c>
      <c r="D59" s="86">
        <v>15.4</v>
      </c>
      <c r="E59" s="48"/>
      <c r="F59" s="49"/>
      <c r="G59" s="86">
        <v>15.4</v>
      </c>
      <c r="H59" s="48"/>
      <c r="I59" s="49"/>
      <c r="J59" s="86">
        <v>15.4</v>
      </c>
      <c r="K59" s="49"/>
      <c r="L59" s="3"/>
      <c r="M59" s="86">
        <v>15.4</v>
      </c>
      <c r="N59" s="3"/>
      <c r="O59" s="3"/>
      <c r="P59" s="86">
        <v>15.4</v>
      </c>
      <c r="Q59" s="3"/>
      <c r="R59" s="3"/>
      <c r="S59" s="3"/>
    </row>
    <row r="60" spans="1:19" s="91" customFormat="1" x14ac:dyDescent="0.25">
      <c r="A60" s="88"/>
      <c r="B60" s="46"/>
      <c r="C60" s="268"/>
      <c r="D60" s="269"/>
      <c r="E60" s="94"/>
      <c r="F60" s="48"/>
      <c r="G60" s="49"/>
      <c r="H60" s="94"/>
      <c r="I60" s="49"/>
      <c r="K60" s="94"/>
      <c r="N60" s="94"/>
    </row>
    <row r="61" spans="1:19" s="3" customFormat="1" x14ac:dyDescent="0.25">
      <c r="A61" s="4"/>
      <c r="B61" s="46"/>
      <c r="C61" s="266" t="s">
        <v>144</v>
      </c>
      <c r="D61" s="100" t="s">
        <v>100</v>
      </c>
      <c r="E61" s="94"/>
      <c r="F61" s="48"/>
      <c r="G61" s="100" t="s">
        <v>95</v>
      </c>
      <c r="H61" s="48"/>
      <c r="I61" s="49"/>
      <c r="J61" s="100" t="s">
        <v>99</v>
      </c>
      <c r="K61" s="49"/>
      <c r="M61" s="100" t="s">
        <v>98</v>
      </c>
      <c r="N61" s="90"/>
      <c r="O61" s="90"/>
      <c r="P61" s="100" t="s">
        <v>97</v>
      </c>
    </row>
    <row r="62" spans="1:19" s="3" customFormat="1" x14ac:dyDescent="0.25">
      <c r="A62" s="4"/>
      <c r="B62" s="46"/>
      <c r="C62" s="264" t="s">
        <v>124</v>
      </c>
      <c r="D62" s="261">
        <v>0</v>
      </c>
      <c r="E62" s="94"/>
      <c r="F62" s="48"/>
      <c r="G62" s="261">
        <v>0</v>
      </c>
      <c r="H62" s="94"/>
      <c r="I62" s="49"/>
      <c r="J62" s="261">
        <v>6268.3</v>
      </c>
      <c r="K62" s="94"/>
      <c r="M62" s="261">
        <v>6268.3</v>
      </c>
      <c r="N62" s="94"/>
      <c r="P62" s="261">
        <v>6268.3</v>
      </c>
    </row>
    <row r="63" spans="1:19" s="3" customFormat="1" x14ac:dyDescent="0.25">
      <c r="A63" s="4"/>
      <c r="B63" s="46"/>
      <c r="C63" s="264" t="s">
        <v>125</v>
      </c>
      <c r="D63" s="261">
        <v>0</v>
      </c>
      <c r="E63" s="94"/>
      <c r="F63" s="48"/>
      <c r="G63" s="261">
        <v>0</v>
      </c>
      <c r="H63" s="94"/>
      <c r="I63" s="49"/>
      <c r="J63" s="261">
        <v>2118.8000000000002</v>
      </c>
      <c r="K63" s="94"/>
      <c r="M63" s="261">
        <v>2118.8000000000002</v>
      </c>
      <c r="N63" s="94"/>
      <c r="P63" s="261">
        <v>2118.8000000000002</v>
      </c>
    </row>
    <row r="64" spans="1:19" s="3" customFormat="1" x14ac:dyDescent="0.25">
      <c r="A64" s="4"/>
      <c r="B64" s="46"/>
      <c r="C64" s="264" t="s">
        <v>126</v>
      </c>
      <c r="D64" s="261">
        <v>0</v>
      </c>
      <c r="E64" s="94"/>
      <c r="F64" s="48"/>
      <c r="G64" s="261">
        <v>0</v>
      </c>
      <c r="H64" s="94"/>
      <c r="I64" s="49"/>
      <c r="J64" s="261">
        <v>0</v>
      </c>
      <c r="K64" s="94"/>
      <c r="M64" s="261">
        <v>0</v>
      </c>
      <c r="N64" s="94"/>
      <c r="P64" s="261">
        <v>0</v>
      </c>
    </row>
    <row r="65" spans="1:19" s="3" customFormat="1" x14ac:dyDescent="0.25">
      <c r="A65" s="4"/>
      <c r="B65" s="46"/>
      <c r="C65" s="264" t="s">
        <v>128</v>
      </c>
      <c r="D65" s="261">
        <v>0</v>
      </c>
      <c r="E65" s="94"/>
      <c r="F65" s="48"/>
      <c r="G65" s="261">
        <v>0</v>
      </c>
      <c r="H65" s="94"/>
      <c r="I65" s="49"/>
      <c r="J65" s="261">
        <v>62.7</v>
      </c>
      <c r="K65" s="94"/>
      <c r="M65" s="261">
        <v>62.7</v>
      </c>
      <c r="N65" s="94"/>
      <c r="P65" s="261">
        <v>62.7</v>
      </c>
    </row>
    <row r="66" spans="1:19" s="3" customFormat="1" x14ac:dyDescent="0.25">
      <c r="A66" s="4"/>
      <c r="B66" s="46"/>
      <c r="C66" s="264" t="s">
        <v>127</v>
      </c>
      <c r="D66" s="85">
        <f>SUM(D67,D68,D69,D70)</f>
        <v>0</v>
      </c>
      <c r="E66" s="94"/>
      <c r="F66" s="48"/>
      <c r="G66" s="85">
        <f>SUM(G67:G70)</f>
        <v>0</v>
      </c>
      <c r="H66" s="94"/>
      <c r="I66" s="49"/>
      <c r="J66" s="85">
        <f>SUM(J67:J70)</f>
        <v>960</v>
      </c>
      <c r="K66" s="94"/>
      <c r="M66" s="85">
        <f>SUM(M67:M70)</f>
        <v>960</v>
      </c>
      <c r="N66" s="94"/>
      <c r="P66" s="85">
        <f>SUM(P67:P70)</f>
        <v>960</v>
      </c>
    </row>
    <row r="67" spans="1:19" s="3" customFormat="1" x14ac:dyDescent="0.25">
      <c r="A67" s="4"/>
      <c r="B67" s="46"/>
      <c r="C67" s="265" t="s">
        <v>132</v>
      </c>
      <c r="D67" s="261">
        <v>0</v>
      </c>
      <c r="E67" s="94"/>
      <c r="F67" s="48"/>
      <c r="G67" s="261">
        <v>0</v>
      </c>
      <c r="H67" s="94"/>
      <c r="I67" s="49"/>
      <c r="J67" s="261">
        <v>450</v>
      </c>
      <c r="K67" s="94"/>
      <c r="M67" s="261">
        <v>450</v>
      </c>
      <c r="N67" s="94"/>
      <c r="P67" s="261">
        <v>450</v>
      </c>
    </row>
    <row r="68" spans="1:19" s="3" customFormat="1" x14ac:dyDescent="0.25">
      <c r="A68" s="4"/>
      <c r="B68" s="46"/>
      <c r="C68" s="265" t="s">
        <v>129</v>
      </c>
      <c r="D68" s="261">
        <v>0</v>
      </c>
      <c r="E68" s="94"/>
      <c r="F68" s="48"/>
      <c r="G68" s="261">
        <v>0</v>
      </c>
      <c r="H68" s="94"/>
      <c r="I68" s="49"/>
      <c r="J68" s="261">
        <v>200</v>
      </c>
      <c r="K68" s="94"/>
      <c r="M68" s="261">
        <v>200</v>
      </c>
      <c r="N68" s="94"/>
      <c r="P68" s="261">
        <v>200</v>
      </c>
    </row>
    <row r="69" spans="1:19" s="3" customFormat="1" x14ac:dyDescent="0.25">
      <c r="A69" s="4"/>
      <c r="B69" s="46"/>
      <c r="C69" s="265" t="s">
        <v>130</v>
      </c>
      <c r="D69" s="261">
        <v>0</v>
      </c>
      <c r="E69" s="94"/>
      <c r="F69" s="48"/>
      <c r="G69" s="261">
        <v>0</v>
      </c>
      <c r="H69" s="94"/>
      <c r="I69" s="49"/>
      <c r="J69" s="261">
        <v>50</v>
      </c>
      <c r="K69" s="94"/>
      <c r="M69" s="261">
        <v>50</v>
      </c>
      <c r="N69" s="94"/>
      <c r="P69" s="261">
        <v>50</v>
      </c>
    </row>
    <row r="70" spans="1:19" s="3" customFormat="1" x14ac:dyDescent="0.25">
      <c r="A70" s="4"/>
      <c r="B70" s="46"/>
      <c r="C70" s="265" t="s">
        <v>131</v>
      </c>
      <c r="D70" s="261">
        <v>0</v>
      </c>
      <c r="E70" s="94"/>
      <c r="F70" s="48"/>
      <c r="G70" s="261">
        <v>0</v>
      </c>
      <c r="H70" s="94"/>
      <c r="I70" s="49"/>
      <c r="J70" s="261">
        <v>260</v>
      </c>
      <c r="K70" s="94"/>
      <c r="M70" s="261">
        <v>260</v>
      </c>
      <c r="N70" s="94"/>
      <c r="P70" s="261">
        <v>260</v>
      </c>
    </row>
    <row r="71" spans="1:19" s="3" customFormat="1" x14ac:dyDescent="0.25">
      <c r="A71" s="4"/>
      <c r="B71" s="46"/>
      <c r="C71" s="47" t="s">
        <v>41</v>
      </c>
      <c r="D71" s="48">
        <f>SUM(D62:D66)</f>
        <v>0</v>
      </c>
      <c r="E71" s="94"/>
      <c r="F71" s="48"/>
      <c r="G71" s="48">
        <f>SUM(G62:G66)</f>
        <v>0</v>
      </c>
      <c r="H71" s="94"/>
      <c r="I71" s="49"/>
      <c r="J71" s="48">
        <f>SUM(J62:J66)</f>
        <v>9409.8000000000011</v>
      </c>
      <c r="K71" s="94"/>
      <c r="M71" s="48">
        <f>SUM(M62:M66)</f>
        <v>9409.8000000000011</v>
      </c>
      <c r="N71" s="94"/>
      <c r="P71" s="48">
        <f>SUM(P62:P66)</f>
        <v>9409.8000000000011</v>
      </c>
    </row>
    <row r="72" spans="1:19" s="3" customFormat="1" x14ac:dyDescent="0.25">
      <c r="A72" s="4"/>
      <c r="B72" s="46"/>
      <c r="C72" s="47"/>
      <c r="D72" s="48"/>
      <c r="E72" s="48"/>
      <c r="F72" s="49"/>
      <c r="G72" s="48"/>
      <c r="H72" s="48"/>
      <c r="I72" s="49"/>
      <c r="J72" s="49"/>
      <c r="K72" s="49"/>
    </row>
    <row r="73" spans="1:19" x14ac:dyDescent="0.25">
      <c r="A73" s="4"/>
      <c r="B73" s="102" t="s">
        <v>106</v>
      </c>
      <c r="C73" s="101"/>
      <c r="D73" s="288"/>
      <c r="E73" s="288"/>
      <c r="F73" s="288"/>
      <c r="G73" s="288"/>
      <c r="H73" s="288"/>
      <c r="I73" s="288"/>
      <c r="J73" s="288"/>
      <c r="K73" s="288"/>
      <c r="L73" s="154"/>
      <c r="M73" s="154"/>
      <c r="N73" s="154"/>
      <c r="O73" s="154"/>
      <c r="P73" s="154"/>
      <c r="Q73" s="154"/>
      <c r="R73" s="155"/>
      <c r="S73" s="3"/>
    </row>
    <row r="74" spans="1:19" x14ac:dyDescent="0.25">
      <c r="A74" s="4"/>
      <c r="B74" s="122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4"/>
      <c r="S74" s="3"/>
    </row>
    <row r="75" spans="1:19" x14ac:dyDescent="0.25">
      <c r="A75" s="4"/>
      <c r="B75" s="286"/>
      <c r="C75" s="287"/>
      <c r="D75" s="287"/>
      <c r="E75" s="287"/>
      <c r="F75" s="287"/>
      <c r="G75" s="287"/>
      <c r="H75" s="287"/>
      <c r="I75" s="287"/>
      <c r="J75" s="287"/>
      <c r="K75" s="287"/>
      <c r="L75" s="123"/>
      <c r="N75" s="123"/>
      <c r="O75" s="123"/>
      <c r="P75" s="123"/>
      <c r="Q75" s="123"/>
      <c r="R75" s="124"/>
      <c r="S75" s="3"/>
    </row>
    <row r="76" spans="1:19" x14ac:dyDescent="0.25">
      <c r="A76" s="4"/>
      <c r="B76" s="286"/>
      <c r="C76" s="287"/>
      <c r="D76" s="287"/>
      <c r="E76" s="287"/>
      <c r="F76" s="287"/>
      <c r="G76" s="287"/>
      <c r="H76" s="287"/>
      <c r="I76" s="287"/>
      <c r="J76" s="287"/>
      <c r="K76" s="287"/>
      <c r="L76" s="123"/>
      <c r="M76" s="123"/>
      <c r="N76" s="123"/>
      <c r="O76" s="123"/>
      <c r="P76" s="123"/>
      <c r="Q76" s="123"/>
      <c r="R76" s="124"/>
      <c r="S76" s="3"/>
    </row>
    <row r="77" spans="1:19" x14ac:dyDescent="0.25">
      <c r="A77" s="4"/>
      <c r="B77" s="286"/>
      <c r="C77" s="287"/>
      <c r="D77" s="287"/>
      <c r="E77" s="287"/>
      <c r="F77" s="287"/>
      <c r="G77" s="287"/>
      <c r="H77" s="287"/>
      <c r="I77" s="287"/>
      <c r="J77" s="287"/>
      <c r="K77" s="287"/>
      <c r="L77" s="123"/>
      <c r="M77" s="123"/>
      <c r="N77" s="123"/>
      <c r="O77" s="123"/>
      <c r="P77" s="123"/>
      <c r="Q77" s="123"/>
      <c r="R77" s="124"/>
      <c r="S77" s="3"/>
    </row>
    <row r="78" spans="1:19" x14ac:dyDescent="0.25">
      <c r="A78" s="4"/>
      <c r="B78" s="286"/>
      <c r="C78" s="287"/>
      <c r="D78" s="287"/>
      <c r="E78" s="287"/>
      <c r="F78" s="287"/>
      <c r="G78" s="287"/>
      <c r="H78" s="287"/>
      <c r="I78" s="287"/>
      <c r="J78" s="287"/>
      <c r="K78" s="287"/>
      <c r="L78" s="123"/>
      <c r="M78" s="123"/>
      <c r="N78" s="123"/>
      <c r="O78" s="123"/>
      <c r="P78" s="123"/>
      <c r="Q78" s="123"/>
      <c r="R78" s="124"/>
      <c r="S78" s="3"/>
    </row>
    <row r="79" spans="1:19" x14ac:dyDescent="0.25">
      <c r="A79" s="4"/>
      <c r="B79" s="125"/>
      <c r="C79" s="92"/>
      <c r="D79" s="159"/>
      <c r="E79" s="159"/>
      <c r="F79" s="159"/>
      <c r="G79" s="159"/>
      <c r="H79" s="159"/>
      <c r="I79" s="159"/>
      <c r="J79" s="159"/>
      <c r="K79" s="159"/>
      <c r="L79" s="123"/>
      <c r="M79" s="123"/>
      <c r="N79" s="123"/>
      <c r="O79" s="123"/>
      <c r="P79" s="123"/>
      <c r="Q79" s="123"/>
      <c r="R79" s="124"/>
      <c r="S79" s="3"/>
    </row>
    <row r="80" spans="1:19" x14ac:dyDescent="0.25">
      <c r="A80" s="4"/>
      <c r="B80" s="144"/>
      <c r="C80" s="141"/>
      <c r="D80" s="159"/>
      <c r="E80" s="159"/>
      <c r="F80" s="159"/>
      <c r="G80" s="159"/>
      <c r="H80" s="159"/>
      <c r="I80" s="159"/>
      <c r="J80" s="159"/>
      <c r="K80" s="159"/>
      <c r="L80" s="123"/>
      <c r="M80" s="123"/>
      <c r="N80" s="123"/>
      <c r="O80" s="123"/>
      <c r="P80" s="123"/>
      <c r="Q80" s="123"/>
      <c r="R80" s="124"/>
      <c r="S80" s="3"/>
    </row>
    <row r="81" spans="1:19" x14ac:dyDescent="0.25">
      <c r="A81" s="4"/>
      <c r="B81" s="125"/>
      <c r="C81" s="126"/>
      <c r="D81" s="159"/>
      <c r="E81" s="159"/>
      <c r="F81" s="159"/>
      <c r="G81" s="159"/>
      <c r="H81" s="159"/>
      <c r="I81" s="159"/>
      <c r="J81" s="159"/>
      <c r="K81" s="159"/>
      <c r="L81" s="123"/>
      <c r="M81" s="123"/>
      <c r="N81" s="123"/>
      <c r="O81" s="123"/>
      <c r="P81" s="123"/>
      <c r="Q81" s="123"/>
      <c r="R81" s="124"/>
      <c r="S81" s="3"/>
    </row>
    <row r="82" spans="1:19" x14ac:dyDescent="0.25">
      <c r="A82" s="4"/>
      <c r="B82" s="125"/>
      <c r="C82" s="126"/>
      <c r="D82" s="159"/>
      <c r="E82" s="159"/>
      <c r="F82" s="159"/>
      <c r="G82" s="159"/>
      <c r="H82" s="159"/>
      <c r="I82" s="159"/>
      <c r="J82" s="159"/>
      <c r="K82" s="159"/>
      <c r="L82" s="123"/>
      <c r="M82" s="123"/>
      <c r="N82" s="123"/>
      <c r="O82" s="123"/>
      <c r="P82" s="123"/>
      <c r="Q82" s="123"/>
      <c r="R82" s="124"/>
      <c r="S82" s="3"/>
    </row>
    <row r="83" spans="1:19" x14ac:dyDescent="0.25">
      <c r="A83" s="4"/>
      <c r="B83" s="135"/>
      <c r="C83" s="136"/>
      <c r="D83" s="162"/>
      <c r="E83" s="162"/>
      <c r="F83" s="162"/>
      <c r="G83" s="162"/>
      <c r="H83" s="162"/>
      <c r="I83" s="162"/>
      <c r="J83" s="162"/>
      <c r="K83" s="162"/>
      <c r="L83" s="156"/>
      <c r="M83" s="156"/>
      <c r="N83" s="156"/>
      <c r="O83" s="156"/>
      <c r="P83" s="156"/>
      <c r="Q83" s="156"/>
      <c r="R83" s="157"/>
      <c r="S83" s="3"/>
    </row>
    <row r="84" spans="1:19" x14ac:dyDescent="0.25">
      <c r="A84" s="88"/>
      <c r="B84" s="139"/>
      <c r="C84" s="138"/>
      <c r="D84" s="140"/>
      <c r="E84" s="140"/>
      <c r="F84" s="140"/>
      <c r="G84" s="140"/>
      <c r="H84" s="140"/>
      <c r="I84" s="140"/>
      <c r="J84" s="140"/>
      <c r="K84" s="140"/>
      <c r="L84" s="3"/>
      <c r="M84" s="3"/>
      <c r="N84" s="3"/>
      <c r="O84" s="3"/>
      <c r="P84" s="3"/>
      <c r="Q84" s="3"/>
      <c r="R84" s="3"/>
      <c r="S84" s="3"/>
    </row>
    <row r="85" spans="1:19" x14ac:dyDescent="0.25">
      <c r="A85" s="4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3"/>
      <c r="M85" s="3"/>
      <c r="N85" s="3"/>
      <c r="O85" s="3"/>
      <c r="P85" s="3"/>
      <c r="Q85" s="3"/>
      <c r="R85" s="3"/>
      <c r="S85" s="3"/>
    </row>
    <row r="86" spans="1:19" x14ac:dyDescent="0.25">
      <c r="A86" s="4"/>
      <c r="B86" s="52" t="s">
        <v>79</v>
      </c>
      <c r="C86" s="121">
        <v>45919</v>
      </c>
      <c r="D86" s="159"/>
      <c r="E86" s="52"/>
      <c r="F86" s="52" t="s">
        <v>76</v>
      </c>
      <c r="G86" s="160" t="s">
        <v>154</v>
      </c>
      <c r="H86" s="52"/>
      <c r="I86" s="52"/>
      <c r="J86" s="52"/>
      <c r="K86" s="52"/>
      <c r="L86" s="3"/>
      <c r="M86" s="3"/>
      <c r="N86" s="3"/>
      <c r="O86" s="3"/>
      <c r="P86" s="3"/>
      <c r="Q86" s="3"/>
      <c r="R86" s="3"/>
      <c r="S86" s="3"/>
    </row>
    <row r="87" spans="1:19" ht="7.5" customHeight="1" x14ac:dyDescent="0.25">
      <c r="A87" s="4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3"/>
      <c r="M87" s="3"/>
      <c r="N87" s="3"/>
      <c r="O87" s="3"/>
      <c r="P87" s="3"/>
      <c r="Q87" s="3"/>
      <c r="R87" s="3"/>
      <c r="S87" s="3"/>
    </row>
    <row r="88" spans="1:19" x14ac:dyDescent="0.25">
      <c r="A88" s="4"/>
      <c r="B88" s="52"/>
      <c r="C88" s="52"/>
      <c r="D88" s="54"/>
      <c r="E88" s="52"/>
      <c r="F88" s="52" t="s">
        <v>78</v>
      </c>
      <c r="G88" s="53"/>
      <c r="H88" s="52"/>
      <c r="I88" s="52"/>
      <c r="J88" s="52"/>
      <c r="K88" s="52"/>
      <c r="L88" s="3"/>
      <c r="M88" s="3"/>
      <c r="N88" s="3"/>
      <c r="O88" s="3"/>
      <c r="P88" s="3"/>
      <c r="Q88" s="3"/>
      <c r="R88" s="3"/>
      <c r="S88" s="3"/>
    </row>
    <row r="89" spans="1:19" x14ac:dyDescent="0.25">
      <c r="A89" s="4"/>
      <c r="B89" s="52"/>
      <c r="C89" s="52"/>
      <c r="D89" s="54"/>
      <c r="E89" s="52"/>
      <c r="F89" s="52"/>
      <c r="G89" s="53"/>
      <c r="H89" s="52"/>
      <c r="I89" s="52"/>
      <c r="J89" s="52"/>
      <c r="K89" s="52"/>
      <c r="L89" s="3"/>
      <c r="M89" s="3"/>
      <c r="N89" s="3"/>
      <c r="O89" s="3"/>
      <c r="P89" s="3"/>
      <c r="Q89" s="3"/>
      <c r="R89" s="3"/>
      <c r="S89" s="3"/>
    </row>
    <row r="90" spans="1:19" x14ac:dyDescent="0.25">
      <c r="A90" s="4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3"/>
      <c r="M90" s="3"/>
      <c r="N90" s="3"/>
      <c r="O90" s="3"/>
      <c r="P90" s="3"/>
      <c r="Q90" s="3"/>
      <c r="R90" s="3"/>
      <c r="S90" s="3"/>
    </row>
    <row r="91" spans="1:19" x14ac:dyDescent="0.25">
      <c r="A91" s="88"/>
      <c r="B91" s="139"/>
      <c r="C91" s="138"/>
      <c r="D91" s="140"/>
      <c r="E91" s="140"/>
      <c r="F91" s="140"/>
      <c r="G91" s="140"/>
      <c r="H91" s="140"/>
      <c r="I91" s="140"/>
      <c r="J91" s="140"/>
      <c r="K91" s="140"/>
      <c r="L91" s="3"/>
      <c r="M91" s="3"/>
      <c r="N91" s="3"/>
      <c r="O91" s="3"/>
      <c r="P91" s="3"/>
      <c r="Q91" s="3"/>
      <c r="R91" s="3"/>
      <c r="S91" s="3"/>
    </row>
    <row r="92" spans="1:19" hidden="1" x14ac:dyDescent="0.25"/>
    <row r="93" spans="1:19" hidden="1" x14ac:dyDescent="0.25"/>
    <row r="94" spans="1:19" hidden="1" x14ac:dyDescent="0.25"/>
    <row r="95" spans="1:19" hidden="1" x14ac:dyDescent="0.25"/>
    <row r="96" spans="1:19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15" hidden="1" customHeight="1" x14ac:dyDescent="0.25"/>
    <row r="123" ht="15" hidden="1" customHeight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</sheetData>
  <mergeCells count="58">
    <mergeCell ref="D4:K4"/>
    <mergeCell ref="D8:K8"/>
    <mergeCell ref="I13:I14"/>
    <mergeCell ref="G26:I26"/>
    <mergeCell ref="J27:J28"/>
    <mergeCell ref="K27:K28"/>
    <mergeCell ref="J10:L10"/>
    <mergeCell ref="J12:L12"/>
    <mergeCell ref="J13:J14"/>
    <mergeCell ref="K13:K14"/>
    <mergeCell ref="L27:L28"/>
    <mergeCell ref="G10:I10"/>
    <mergeCell ref="G12:I12"/>
    <mergeCell ref="G13:G14"/>
    <mergeCell ref="H13:H14"/>
    <mergeCell ref="E13:E14"/>
    <mergeCell ref="C44:C45"/>
    <mergeCell ref="C47:C48"/>
    <mergeCell ref="C27:C28"/>
    <mergeCell ref="D12:F12"/>
    <mergeCell ref="D10:F10"/>
    <mergeCell ref="D13:D14"/>
    <mergeCell ref="D26:F26"/>
    <mergeCell ref="D27:D28"/>
    <mergeCell ref="E27:E28"/>
    <mergeCell ref="F27:F28"/>
    <mergeCell ref="C13:C14"/>
    <mergeCell ref="F13:F14"/>
    <mergeCell ref="B77:K77"/>
    <mergeCell ref="B78:K78"/>
    <mergeCell ref="B76:K76"/>
    <mergeCell ref="D73:K73"/>
    <mergeCell ref="B75:K75"/>
    <mergeCell ref="B27:B28"/>
    <mergeCell ref="G27:G28"/>
    <mergeCell ref="H27:H28"/>
    <mergeCell ref="I27:I28"/>
    <mergeCell ref="L13:L14"/>
    <mergeCell ref="J26:L26"/>
    <mergeCell ref="B13:B14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O13:O14"/>
    <mergeCell ref="M27:M28"/>
    <mergeCell ref="N27:N28"/>
    <mergeCell ref="O27:O28"/>
    <mergeCell ref="P26:R26"/>
    <mergeCell ref="P27:P28"/>
    <mergeCell ref="Q27:Q28"/>
    <mergeCell ref="R27:R28"/>
    <mergeCell ref="M26:O26"/>
  </mergeCells>
  <pageMargins left="0.70866141732283472" right="0.70866141732283472" top="0.78740157480314965" bottom="0.78740157480314965" header="0.31496062992125984" footer="0.31496062992125984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NR 2026</vt:lpstr>
      <vt:lpstr>SVR 2027-2028</vt:lpstr>
      <vt:lpstr>'NR 2026'!Oblast_tisku</vt:lpstr>
      <vt:lpstr>'SVR 2027-2028'!Oblast_tisku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2025-09-22T12:56:58Z</cp:lastPrinted>
  <dcterms:created xsi:type="dcterms:W3CDTF">2017-02-23T12:10:09Z</dcterms:created>
  <dcterms:modified xsi:type="dcterms:W3CDTF">2025-10-17T06:35:29Z</dcterms:modified>
</cp:coreProperties>
</file>