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NR 2026\"/>
    </mc:Choice>
  </mc:AlternateContent>
  <xr:revisionPtr revIDLastSave="0" documentId="13_ncr:1_{450D469B-DFA8-4712-A63E-3CCD9D9C9145}" xr6:coauthVersionLast="36" xr6:coauthVersionMax="47" xr10:uidLastSave="{00000000-0000-0000-0000-000000000000}"/>
  <bookViews>
    <workbookView xWindow="-105" yWindow="-105" windowWidth="30930" windowHeight="16890" xr2:uid="{00000000-000D-0000-FFFF-FFFF00000000}"/>
  </bookViews>
  <sheets>
    <sheet name="NR 2026" sheetId="3" r:id="rId1"/>
  </sheets>
  <definedNames>
    <definedName name="_xlnm.Print_Area" localSheetId="0">'NR 2026'!$A$1:$AC$101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Y68" i="3"/>
  <c r="G52" i="3" l="1"/>
  <c r="Y73" i="3" l="1"/>
  <c r="D25" i="3"/>
  <c r="Y36" i="3" l="1"/>
  <c r="AA36" i="3" s="1"/>
  <c r="S36" i="3"/>
  <c r="U36" i="3" s="1"/>
  <c r="M36" i="3"/>
  <c r="G36" i="3"/>
  <c r="I36" i="3" s="1"/>
  <c r="Y18" i="3"/>
  <c r="AA18" i="3" s="1"/>
  <c r="S18" i="3"/>
  <c r="U18" i="3" s="1"/>
  <c r="M18" i="3"/>
  <c r="G18" i="3"/>
  <c r="I18" i="3" s="1"/>
  <c r="O18" i="3" l="1"/>
  <c r="M35" i="3" l="1"/>
  <c r="Z25" i="3" l="1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G25" i="3" l="1"/>
  <c r="S25" i="3"/>
  <c r="Y25" i="3"/>
  <c r="M25" i="3"/>
  <c r="Y55" i="3"/>
  <c r="Y54" i="3"/>
  <c r="Y53" i="3"/>
  <c r="Y52" i="3"/>
  <c r="Y51" i="3"/>
  <c r="S55" i="3"/>
  <c r="S54" i="3"/>
  <c r="S53" i="3"/>
  <c r="S52" i="3"/>
  <c r="S51" i="3"/>
  <c r="G54" i="3"/>
  <c r="M54" i="3" s="1"/>
  <c r="G55" i="3"/>
  <c r="M55" i="3" s="1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AA23" i="3"/>
  <c r="AA30" i="3"/>
  <c r="AA34" i="3"/>
  <c r="AA38" i="3"/>
  <c r="AA15" i="3"/>
  <c r="AA20" i="3"/>
  <c r="AA24" i="3"/>
  <c r="AA31" i="3"/>
  <c r="AA35" i="3"/>
  <c r="AA39" i="3"/>
  <c r="AA16" i="3"/>
  <c r="AA21" i="3"/>
  <c r="AA32" i="3"/>
  <c r="AA17" i="3"/>
  <c r="AA22" i="3"/>
  <c r="AA29" i="3"/>
  <c r="AA33" i="3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Y41" i="3"/>
  <c r="S41" i="3"/>
  <c r="U41" i="3"/>
  <c r="G39" i="3"/>
  <c r="AA41" i="3" l="1"/>
  <c r="AA42" i="3" s="1"/>
  <c r="U42" i="3"/>
  <c r="G19" i="3"/>
  <c r="M52" i="3" l="1"/>
  <c r="G53" i="3"/>
  <c r="M53" i="3" s="1"/>
  <c r="M51" i="3" l="1"/>
  <c r="N40" i="3"/>
  <c r="L40" i="3"/>
  <c r="K40" i="3"/>
  <c r="M39" i="3"/>
  <c r="M38" i="3"/>
  <c r="M37" i="3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G22" i="3"/>
  <c r="G23" i="3"/>
  <c r="G24" i="3"/>
  <c r="O21" i="3" l="1"/>
  <c r="AB21" i="3" s="1"/>
  <c r="O15" i="3"/>
  <c r="AB15" i="3" s="1"/>
  <c r="O22" i="3"/>
  <c r="AB22" i="3" s="1"/>
  <c r="O16" i="3"/>
  <c r="AB16" i="3" s="1"/>
  <c r="O23" i="3"/>
  <c r="AB23" i="3" s="1"/>
  <c r="O17" i="3"/>
  <c r="AB17" i="3" s="1"/>
  <c r="O24" i="3"/>
  <c r="AB24" i="3" s="1"/>
  <c r="O19" i="3"/>
  <c r="AB19" i="3" s="1"/>
  <c r="O20" i="3"/>
  <c r="AB20" i="3" s="1"/>
  <c r="M40" i="3"/>
  <c r="I22" i="3"/>
  <c r="I17" i="3"/>
  <c r="I35" i="3"/>
  <c r="I30" i="3"/>
  <c r="O39" i="3"/>
  <c r="AB39" i="3" s="1"/>
  <c r="I16" i="3"/>
  <c r="I38" i="3"/>
  <c r="I34" i="3"/>
  <c r="O36" i="3"/>
  <c r="AB36" i="3" s="1"/>
  <c r="I24" i="3"/>
  <c r="I20" i="3"/>
  <c r="I37" i="3"/>
  <c r="I33" i="3"/>
  <c r="O29" i="3"/>
  <c r="AB29" i="3" s="1"/>
  <c r="O33" i="3"/>
  <c r="AB33" i="3" s="1"/>
  <c r="I23" i="3"/>
  <c r="I31" i="3"/>
  <c r="I32" i="3"/>
  <c r="O30" i="3"/>
  <c r="AB30" i="3" s="1"/>
  <c r="O34" i="3"/>
  <c r="AB34" i="3" s="1"/>
  <c r="O38" i="3"/>
  <c r="AB38" i="3" s="1"/>
  <c r="O32" i="3"/>
  <c r="AB32" i="3" s="1"/>
  <c r="K41" i="3"/>
  <c r="E41" i="3"/>
  <c r="N41" i="3"/>
  <c r="J41" i="3"/>
  <c r="M31" i="3"/>
  <c r="O37" i="3"/>
  <c r="AB37" i="3" s="1"/>
  <c r="L41" i="3"/>
  <c r="H41" i="3"/>
  <c r="F41" i="3"/>
  <c r="O25" i="3" l="1"/>
  <c r="AB25" i="3" s="1"/>
  <c r="I40" i="3"/>
  <c r="I25" i="3"/>
  <c r="O31" i="3"/>
  <c r="AB31" i="3" s="1"/>
  <c r="D41" i="3"/>
  <c r="G40" i="3"/>
  <c r="G41" i="3" s="1"/>
  <c r="M41" i="3"/>
  <c r="O40" i="3" l="1"/>
  <c r="AB40" i="3" s="1"/>
  <c r="I41" i="3"/>
  <c r="I42" i="3" s="1"/>
  <c r="O41" i="3" l="1"/>
  <c r="AB41" i="3" s="1"/>
  <c r="O42" i="3" l="1"/>
  <c r="AB42" i="3" s="1"/>
</calcChain>
</file>

<file path=xl/sharedStrings.xml><?xml version="1.0" encoding="utf-8"?>
<sst xmlns="http://schemas.openxmlformats.org/spreadsheetml/2006/main" count="223" uniqueCount="132">
  <si>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</si>
  <si>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</si>
  <si>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</si>
  <si>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</si>
  <si>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</si>
  <si>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</si>
  <si>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</si>
  <si>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</si>
  <si>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</si>
  <si>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</si>
  <si>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</si>
  <si>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</si>
  <si>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</si>
  <si>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</si>
  <si>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</si>
  <si>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</si>
  <si>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</si>
  <si>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</si>
  <si>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</si>
  <si>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</si>
  <si>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</si>
  <si>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</si>
  <si>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</si>
  <si>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</si>
  <si>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</si>
  <si>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</si>
  <si>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</si>
  <si>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</si>
  <si>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</si>
  <si>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</si>
  <si>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</si>
  <si>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</si>
  <si>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</si>
  <si>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</si>
  <si>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</si>
  <si>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</si>
  <si>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</si>
  <si>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</si>
  <si>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</si>
  <si>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</si>
  <si>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</si>
  <si>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</si>
  <si>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</si>
  <si>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</si>
  <si>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</si>
  <si>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</si>
  <si>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</si>
  <si>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</si>
  <si>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</si>
  <si>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</si>
  <si>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</si>
  <si>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</si>
  <si>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</si>
  <si>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</si>
  <si>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</si>
  <si>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</si>
  <si>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</si>
  <si>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</si>
  <si>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</si>
  <si>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</si>
  <si>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</si>
  <si>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</si>
  <si>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</si>
  <si>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</si>
  <si>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</si>
  <si>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</si>
  <si>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</si>
  <si>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</si>
  <si>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</si>
  <si>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</si>
  <si>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</si>
  <si>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</si>
  <si>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</si>
  <si>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</si>
  <si>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</si>
  <si>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</si>
  <si>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</si>
  <si>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</si>
  <si>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</si>
  <si>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</si>
  <si>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</si>
  <si>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</si>
  <si>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</si>
  <si>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</si>
  <si>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</si>
  <si>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</si>
  <si>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</si>
  <si>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</si>
  <si>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</si>
  <si>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</si>
  <si>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</si>
  <si>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</si>
  <si>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</si>
  <si>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</si>
  <si>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</si>
  <si>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</si>
  <si>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2023</t>
  </si>
  <si>
    <t>Návrh rozpočtu 2026</t>
  </si>
  <si>
    <t>Skutečnost k 31.12.2024</t>
  </si>
  <si>
    <t>Skutečnost k 30.6.2025</t>
  </si>
  <si>
    <t>Plán 2026 (návrh rozpočtu organizace)</t>
  </si>
  <si>
    <t>Upravený rozpočet (plán NaV 2025)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</si>
  <si>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</si>
  <si>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</si>
  <si>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</si>
  <si>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</si>
  <si>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</si>
  <si>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</si>
  <si>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</si>
  <si>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</si>
  <si>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</si>
  <si>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</si>
  <si>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</si>
  <si>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</si>
  <si>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</si>
  <si>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</si>
  <si>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</si>
  <si>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</si>
  <si>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</si>
  <si>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</si>
  <si>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</si>
  <si>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</si>
  <si>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</si>
  <si>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</si>
  <si>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</si>
  <si>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 xml:space="preserve">Rezervní fond - v rezervním fondu jsou zahrnuty částky ze zlepšeného HV a z dotací NPO a Šablony I OP JAK, které nebyly vyčerpány v min. roce. </t>
  </si>
  <si>
    <t>Ing. Martina Črepová</t>
  </si>
  <si>
    <t>Mgr. Ivana Dudková</t>
  </si>
  <si>
    <t>Základní škola Chomutov, Hornická 4387</t>
  </si>
  <si>
    <t>Hornická 4387, Chomutov 43003</t>
  </si>
  <si>
    <t xml:space="preserve">Limit mzdových prostředků ( OPST - pedagogové </t>
  </si>
  <si>
    <t>Limit mzdových prostředků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</si>
</sst>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9" fillId="0" borderId="0"/>
    <xf numFmtId="0" fontId="10" fillId="0" borderId="0"/>
    <xf numFmtId="9" fontId="20" fillId="0" borderId="0" applyFont="0" applyFill="0" applyBorder="0" applyAlignment="0" applyProtection="0"/>
  </cellStyleXfs>
  <cellXfs count="283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0" borderId="22" xfId="0" applyFont="1" applyBorder="1" applyAlignment="1" applyProtection="1">
      <alignment horizontal="left"/>
      <protection locked="0"/>
    </xf>
    <xf numFmtId="164" fontId="0" fillId="0" borderId="1" xfId="0" applyNumberFormat="1" applyBorder="1" applyProtection="1">
      <protection locked="0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0" fillId="0" borderId="1" xfId="0" applyNumberFormat="1" applyBorder="1"/>
    <xf numFmtId="0" fontId="7" fillId="4" borderId="50" xfId="0" applyFont="1" applyFill="1" applyBorder="1"/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0" fontId="0" fillId="0" borderId="1" xfId="0" applyBorder="1" applyAlignment="1">
      <alignment vertical="center" wrapText="1"/>
    </xf>
    <xf numFmtId="0" fontId="1" fillId="8" borderId="0" xfId="0" applyFont="1" applyFill="1" applyBorder="1"/>
    <xf numFmtId="0" fontId="0" fillId="8" borderId="0" xfId="0" applyFill="1" applyBorder="1"/>
    <xf numFmtId="0" fontId="0" fillId="0" borderId="44" xfId="0" applyBorder="1" applyAlignment="1">
      <alignment wrapText="1"/>
    </xf>
    <xf numFmtId="0" fontId="0" fillId="0" borderId="61" xfId="0" applyBorder="1" applyAlignment="1">
      <alignment wrapText="1"/>
    </xf>
    <xf numFmtId="0" fontId="0" fillId="0" borderId="9" xfId="0" applyBorder="1" applyAlignment="1">
      <alignment wrapText="1"/>
    </xf>
    <xf numFmtId="164" fontId="0" fillId="0" borderId="44" xfId="0" applyNumberFormat="1" applyBorder="1" applyAlignment="1"/>
    <xf numFmtId="0" fontId="0" fillId="0" borderId="61" xfId="0" applyBorder="1" applyAlignment="1"/>
    <xf numFmtId="0" fontId="0" fillId="0" borderId="9" xfId="0" applyBorder="1" applyAlignment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 applyAlignment="1">
      <alignment horizontal="left"/>
    </xf>
    <xf numFmtId="0" fontId="1" fillId="0" borderId="22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1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2" xfId="0" applyBorder="1" applyAlignment="1">
      <alignment horizont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33"/>
  <sheetViews>
    <sheetView showGridLines="0" tabSelected="1" zoomScale="80" zoomScaleNormal="80" zoomScaleSheetLayoutView="80" workbookViewId="0">
      <selection activeCell="AA74" sqref="AA74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5" width="13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97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42</v>
      </c>
      <c r="C4" s="2"/>
      <c r="D4" s="259" t="s">
        <v>128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43</v>
      </c>
      <c r="C6" s="2"/>
      <c r="D6" s="79">
        <v>46789723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44</v>
      </c>
      <c r="C8" s="2"/>
      <c r="D8" s="260" t="s">
        <v>129</v>
      </c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241" t="s">
        <v>37</v>
      </c>
      <c r="C10" s="264" t="s">
        <v>38</v>
      </c>
      <c r="D10" s="218" t="s">
        <v>98</v>
      </c>
      <c r="E10" s="219"/>
      <c r="F10" s="219"/>
      <c r="G10" s="219"/>
      <c r="H10" s="219"/>
      <c r="I10" s="220"/>
      <c r="J10" s="218" t="s">
        <v>101</v>
      </c>
      <c r="K10" s="219"/>
      <c r="L10" s="219"/>
      <c r="M10" s="219"/>
      <c r="N10" s="219"/>
      <c r="O10" s="220"/>
      <c r="P10" s="218" t="s">
        <v>99</v>
      </c>
      <c r="Q10" s="219"/>
      <c r="R10" s="219"/>
      <c r="S10" s="219"/>
      <c r="T10" s="219"/>
      <c r="U10" s="220"/>
      <c r="V10" s="218" t="s">
        <v>100</v>
      </c>
      <c r="W10" s="219"/>
      <c r="X10" s="219"/>
      <c r="Y10" s="219"/>
      <c r="Z10" s="219"/>
      <c r="AA10" s="220"/>
      <c r="AB10" s="280" t="s">
        <v>96</v>
      </c>
      <c r="AC10" s="2"/>
      <c r="AD10" s="2"/>
    </row>
    <row r="11" spans="1:30" ht="30.75" customHeight="1" thickBot="1" x14ac:dyDescent="0.3">
      <c r="A11" s="2"/>
      <c r="B11" s="242"/>
      <c r="C11" s="265"/>
      <c r="D11" s="221" t="s">
        <v>39</v>
      </c>
      <c r="E11" s="222"/>
      <c r="F11" s="222"/>
      <c r="G11" s="223"/>
      <c r="H11" s="6" t="s">
        <v>40</v>
      </c>
      <c r="I11" s="6" t="s">
        <v>59</v>
      </c>
      <c r="J11" s="221" t="s">
        <v>39</v>
      </c>
      <c r="K11" s="222"/>
      <c r="L11" s="222"/>
      <c r="M11" s="223"/>
      <c r="N11" s="6" t="s">
        <v>40</v>
      </c>
      <c r="O11" s="6" t="s">
        <v>59</v>
      </c>
      <c r="P11" s="221" t="s">
        <v>39</v>
      </c>
      <c r="Q11" s="222"/>
      <c r="R11" s="222"/>
      <c r="S11" s="223"/>
      <c r="T11" s="6" t="s">
        <v>40</v>
      </c>
      <c r="U11" s="6" t="s">
        <v>59</v>
      </c>
      <c r="V11" s="221" t="s">
        <v>39</v>
      </c>
      <c r="W11" s="222"/>
      <c r="X11" s="222"/>
      <c r="Y11" s="223"/>
      <c r="Z11" s="6" t="s">
        <v>40</v>
      </c>
      <c r="AA11" s="6" t="s">
        <v>59</v>
      </c>
      <c r="AB11" s="281"/>
      <c r="AC11" s="2"/>
      <c r="AD11" s="2"/>
    </row>
    <row r="12" spans="1:30" ht="15.75" customHeight="1" thickBot="1" x14ac:dyDescent="0.3">
      <c r="A12" s="2"/>
      <c r="B12" s="242"/>
      <c r="C12" s="266"/>
      <c r="D12" s="224" t="s">
        <v>60</v>
      </c>
      <c r="E12" s="225"/>
      <c r="F12" s="225"/>
      <c r="G12" s="225"/>
      <c r="H12" s="225"/>
      <c r="I12" s="226"/>
      <c r="J12" s="224" t="s">
        <v>60</v>
      </c>
      <c r="K12" s="225"/>
      <c r="L12" s="225"/>
      <c r="M12" s="225"/>
      <c r="N12" s="225"/>
      <c r="O12" s="226"/>
      <c r="P12" s="224" t="s">
        <v>60</v>
      </c>
      <c r="Q12" s="225"/>
      <c r="R12" s="225"/>
      <c r="S12" s="225"/>
      <c r="T12" s="225"/>
      <c r="U12" s="226"/>
      <c r="V12" s="224" t="s">
        <v>60</v>
      </c>
      <c r="W12" s="225"/>
      <c r="X12" s="225"/>
      <c r="Y12" s="225"/>
      <c r="Z12" s="225"/>
      <c r="AA12" s="226"/>
      <c r="AB12" s="281"/>
      <c r="AC12" s="2"/>
      <c r="AD12" s="2"/>
    </row>
    <row r="13" spans="1:30" ht="15.75" customHeight="1" thickBot="1" x14ac:dyDescent="0.3">
      <c r="A13" s="2"/>
      <c r="B13" s="243"/>
      <c r="C13" s="267"/>
      <c r="D13" s="227" t="s">
        <v>56</v>
      </c>
      <c r="E13" s="228"/>
      <c r="F13" s="228"/>
      <c r="G13" s="229" t="s">
        <v>61</v>
      </c>
      <c r="H13" s="231" t="s">
        <v>64</v>
      </c>
      <c r="I13" s="233" t="s">
        <v>60</v>
      </c>
      <c r="J13" s="227" t="s">
        <v>56</v>
      </c>
      <c r="K13" s="228"/>
      <c r="L13" s="228"/>
      <c r="M13" s="229" t="s">
        <v>61</v>
      </c>
      <c r="N13" s="231" t="s">
        <v>64</v>
      </c>
      <c r="O13" s="233" t="s">
        <v>60</v>
      </c>
      <c r="P13" s="227" t="s">
        <v>56</v>
      </c>
      <c r="Q13" s="228"/>
      <c r="R13" s="228"/>
      <c r="S13" s="229" t="s">
        <v>61</v>
      </c>
      <c r="T13" s="231" t="s">
        <v>64</v>
      </c>
      <c r="U13" s="233" t="s">
        <v>60</v>
      </c>
      <c r="V13" s="227" t="s">
        <v>56</v>
      </c>
      <c r="W13" s="228"/>
      <c r="X13" s="228"/>
      <c r="Y13" s="229" t="s">
        <v>61</v>
      </c>
      <c r="Z13" s="231" t="s">
        <v>64</v>
      </c>
      <c r="AA13" s="233" t="s">
        <v>60</v>
      </c>
      <c r="AB13" s="281"/>
      <c r="AC13" s="2"/>
      <c r="AD13" s="2"/>
    </row>
    <row r="14" spans="1:30" ht="15.75" thickBot="1" x14ac:dyDescent="0.3">
      <c r="A14" s="2"/>
      <c r="B14" s="7"/>
      <c r="C14" s="8"/>
      <c r="D14" s="125" t="s">
        <v>57</v>
      </c>
      <c r="E14" s="126" t="s">
        <v>87</v>
      </c>
      <c r="F14" s="126" t="s">
        <v>58</v>
      </c>
      <c r="G14" s="230"/>
      <c r="H14" s="232"/>
      <c r="I14" s="234"/>
      <c r="J14" s="125" t="s">
        <v>57</v>
      </c>
      <c r="K14" s="126" t="s">
        <v>87</v>
      </c>
      <c r="L14" s="126" t="s">
        <v>58</v>
      </c>
      <c r="M14" s="230"/>
      <c r="N14" s="232"/>
      <c r="O14" s="234"/>
      <c r="P14" s="125" t="s">
        <v>57</v>
      </c>
      <c r="Q14" s="126" t="s">
        <v>87</v>
      </c>
      <c r="R14" s="126" t="s">
        <v>58</v>
      </c>
      <c r="S14" s="230"/>
      <c r="T14" s="232"/>
      <c r="U14" s="234"/>
      <c r="V14" s="125" t="s">
        <v>57</v>
      </c>
      <c r="W14" s="126" t="s">
        <v>87</v>
      </c>
      <c r="X14" s="126" t="s">
        <v>58</v>
      </c>
      <c r="Y14" s="230"/>
      <c r="Z14" s="232"/>
      <c r="AA14" s="234"/>
      <c r="AB14" s="282"/>
      <c r="AC14" s="2"/>
      <c r="AD14" s="2"/>
    </row>
    <row r="15" spans="1:30" x14ac:dyDescent="0.25">
      <c r="A15" s="2"/>
      <c r="B15" s="32" t="s">
        <v>0</v>
      </c>
      <c r="C15" s="33" t="s">
        <v>51</v>
      </c>
      <c r="D15" s="9"/>
      <c r="E15" s="10"/>
      <c r="F15" s="52">
        <v>2810.5</v>
      </c>
      <c r="G15" s="58">
        <f>SUM(D15:F15)</f>
        <v>2810.5</v>
      </c>
      <c r="H15" s="61"/>
      <c r="I15" s="11">
        <f>G15+H15</f>
        <v>2810.5</v>
      </c>
      <c r="J15" s="144"/>
      <c r="K15" s="145"/>
      <c r="L15" s="146">
        <v>2788</v>
      </c>
      <c r="M15" s="147">
        <f t="shared" ref="M15:M24" si="0">SUM(J15:L15)</f>
        <v>2788</v>
      </c>
      <c r="N15" s="148"/>
      <c r="O15" s="149">
        <f>M15+N15</f>
        <v>2788</v>
      </c>
      <c r="P15" s="9"/>
      <c r="Q15" s="10"/>
      <c r="R15" s="52">
        <v>1663.8</v>
      </c>
      <c r="S15" s="58">
        <f>SUM(P15:R15)</f>
        <v>1663.8</v>
      </c>
      <c r="T15" s="61"/>
      <c r="U15" s="11">
        <f>S15+T15</f>
        <v>1663.8</v>
      </c>
      <c r="V15" s="9"/>
      <c r="W15" s="10"/>
      <c r="X15" s="52">
        <v>2800</v>
      </c>
      <c r="Y15" s="58">
        <f>SUM(V15:X15)</f>
        <v>2800</v>
      </c>
      <c r="Z15" s="61"/>
      <c r="AA15" s="11">
        <f>Y15+Z15</f>
        <v>2800</v>
      </c>
      <c r="AB15" s="129">
        <f>(AA15/O15)</f>
        <v>1.0043041606886658</v>
      </c>
      <c r="AC15" s="2"/>
      <c r="AD15" s="2"/>
    </row>
    <row r="16" spans="1:30" x14ac:dyDescent="0.25">
      <c r="A16" s="2"/>
      <c r="B16" s="12" t="s">
        <v>1</v>
      </c>
      <c r="C16" s="112" t="s">
        <v>105</v>
      </c>
      <c r="D16" s="53">
        <v>8900</v>
      </c>
      <c r="E16" s="13"/>
      <c r="F16" s="13"/>
      <c r="G16" s="59">
        <f t="shared" ref="G16:G24" si="1">SUM(D16:F16)</f>
        <v>8900</v>
      </c>
      <c r="H16" s="62"/>
      <c r="I16" s="11">
        <f t="shared" ref="I16:I24" si="2">G16+H16</f>
        <v>8900</v>
      </c>
      <c r="J16" s="150">
        <v>9053.7000000000007</v>
      </c>
      <c r="K16" s="151"/>
      <c r="L16" s="151"/>
      <c r="M16" s="152">
        <f t="shared" si="0"/>
        <v>9053.7000000000007</v>
      </c>
      <c r="N16" s="153"/>
      <c r="O16" s="149">
        <f t="shared" ref="O16:O21" si="3">M16+N16</f>
        <v>9053.7000000000007</v>
      </c>
      <c r="P16" s="53">
        <v>5149.2</v>
      </c>
      <c r="Q16" s="13"/>
      <c r="R16" s="13"/>
      <c r="S16" s="59">
        <f t="shared" ref="S16:S24" si="4">SUM(P16:R16)</f>
        <v>5149.2</v>
      </c>
      <c r="T16" s="62"/>
      <c r="U16" s="11">
        <f t="shared" ref="U16:U21" si="5">S16+T16</f>
        <v>5149.2</v>
      </c>
      <c r="V16" s="53">
        <v>9249</v>
      </c>
      <c r="W16" s="13"/>
      <c r="X16" s="13"/>
      <c r="Y16" s="59">
        <f t="shared" ref="Y16:Y24" si="6">SUM(V16:X16)</f>
        <v>9249</v>
      </c>
      <c r="Z16" s="62"/>
      <c r="AA16" s="11">
        <f t="shared" ref="AA16:AA21" si="7">Y16+Z16</f>
        <v>9249</v>
      </c>
      <c r="AB16" s="129">
        <f t="shared" ref="AB16:AB25" si="8">(AA16/O16)</f>
        <v>1.0215712912952715</v>
      </c>
      <c r="AC16" s="2"/>
      <c r="AD16" s="2"/>
    </row>
    <row r="17" spans="1:30" x14ac:dyDescent="0.25">
      <c r="A17" s="2"/>
      <c r="B17" s="12" t="s">
        <v>3</v>
      </c>
      <c r="C17" s="113" t="s">
        <v>104</v>
      </c>
      <c r="D17" s="54">
        <v>588.70000000000005</v>
      </c>
      <c r="E17" s="14"/>
      <c r="F17" s="14"/>
      <c r="G17" s="59">
        <f t="shared" si="1"/>
        <v>588.70000000000005</v>
      </c>
      <c r="H17" s="63"/>
      <c r="I17" s="11">
        <f t="shared" si="2"/>
        <v>588.70000000000005</v>
      </c>
      <c r="J17" s="154">
        <v>198.5</v>
      </c>
      <c r="K17" s="155"/>
      <c r="L17" s="155"/>
      <c r="M17" s="152">
        <f t="shared" si="0"/>
        <v>198.5</v>
      </c>
      <c r="N17" s="156"/>
      <c r="O17" s="149">
        <f t="shared" si="3"/>
        <v>198.5</v>
      </c>
      <c r="P17" s="54">
        <v>4.5999999999999996</v>
      </c>
      <c r="Q17" s="14"/>
      <c r="R17" s="14"/>
      <c r="S17" s="59">
        <f t="shared" si="4"/>
        <v>4.5999999999999996</v>
      </c>
      <c r="T17" s="63"/>
      <c r="U17" s="11">
        <f t="shared" si="5"/>
        <v>4.5999999999999996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29">
        <f t="shared" si="8"/>
        <v>0</v>
      </c>
      <c r="AC17" s="2"/>
      <c r="AD17" s="2"/>
    </row>
    <row r="18" spans="1:30" x14ac:dyDescent="0.25">
      <c r="A18" s="2"/>
      <c r="B18" s="12" t="s">
        <v>102</v>
      </c>
      <c r="C18" s="192" t="s">
        <v>103</v>
      </c>
      <c r="D18" s="54"/>
      <c r="E18" s="14"/>
      <c r="F18" s="14"/>
      <c r="G18" s="59">
        <f t="shared" si="1"/>
        <v>0</v>
      </c>
      <c r="H18" s="62"/>
      <c r="I18" s="11">
        <f t="shared" si="2"/>
        <v>0</v>
      </c>
      <c r="J18" s="154"/>
      <c r="K18" s="155"/>
      <c r="L18" s="155"/>
      <c r="M18" s="152">
        <f t="shared" si="0"/>
        <v>0</v>
      </c>
      <c r="N18" s="153"/>
      <c r="O18" s="149">
        <f t="shared" si="3"/>
        <v>0</v>
      </c>
      <c r="P18" s="54"/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8347</v>
      </c>
      <c r="W18" s="14"/>
      <c r="X18" s="14"/>
      <c r="Y18" s="59">
        <f t="shared" si="6"/>
        <v>8347</v>
      </c>
      <c r="Z18" s="62"/>
      <c r="AA18" s="11">
        <f t="shared" si="7"/>
        <v>8347</v>
      </c>
      <c r="AB18" s="129"/>
      <c r="AC18" s="2"/>
      <c r="AD18" s="2"/>
    </row>
    <row r="19" spans="1:30" x14ac:dyDescent="0.25">
      <c r="A19" s="2"/>
      <c r="B19" s="12" t="s">
        <v>5</v>
      </c>
      <c r="C19" s="114" t="s">
        <v>52</v>
      </c>
      <c r="D19" s="15"/>
      <c r="E19" s="55">
        <v>53161.2</v>
      </c>
      <c r="F19" s="14"/>
      <c r="G19" s="59">
        <f t="shared" si="1"/>
        <v>53161.2</v>
      </c>
      <c r="H19" s="61"/>
      <c r="I19" s="11">
        <f t="shared" si="2"/>
        <v>53161.2</v>
      </c>
      <c r="J19" s="157"/>
      <c r="K19" s="158">
        <v>51068.4</v>
      </c>
      <c r="L19" s="155"/>
      <c r="M19" s="152">
        <f t="shared" si="0"/>
        <v>51068.4</v>
      </c>
      <c r="N19" s="148"/>
      <c r="O19" s="149">
        <f t="shared" si="3"/>
        <v>51068.4</v>
      </c>
      <c r="P19" s="15"/>
      <c r="Q19" s="55">
        <v>26314.799999999999</v>
      </c>
      <c r="R19" s="14"/>
      <c r="S19" s="59">
        <f t="shared" si="4"/>
        <v>26314.799999999999</v>
      </c>
      <c r="T19" s="61"/>
      <c r="U19" s="11">
        <f t="shared" si="5"/>
        <v>26314.799999999999</v>
      </c>
      <c r="V19" s="15"/>
      <c r="W19" s="55">
        <v>45000</v>
      </c>
      <c r="X19" s="14"/>
      <c r="Y19" s="59">
        <f t="shared" si="6"/>
        <v>45000</v>
      </c>
      <c r="Z19" s="61"/>
      <c r="AA19" s="11">
        <f t="shared" si="7"/>
        <v>45000</v>
      </c>
      <c r="AB19" s="129">
        <f t="shared" si="8"/>
        <v>0.88117113518340107</v>
      </c>
      <c r="AC19" s="2"/>
      <c r="AD19" s="2"/>
    </row>
    <row r="20" spans="1:30" x14ac:dyDescent="0.25">
      <c r="A20" s="2"/>
      <c r="B20" s="12" t="s">
        <v>7</v>
      </c>
      <c r="C20" s="36" t="s">
        <v>45</v>
      </c>
      <c r="D20" s="16"/>
      <c r="E20" s="14"/>
      <c r="F20" s="55">
        <v>988.2</v>
      </c>
      <c r="G20" s="59">
        <f t="shared" si="1"/>
        <v>988.2</v>
      </c>
      <c r="H20" s="61"/>
      <c r="I20" s="11">
        <f t="shared" si="2"/>
        <v>988.2</v>
      </c>
      <c r="J20" s="159"/>
      <c r="K20" s="155"/>
      <c r="L20" s="158">
        <v>244.7</v>
      </c>
      <c r="M20" s="152">
        <f t="shared" si="0"/>
        <v>244.7</v>
      </c>
      <c r="N20" s="148"/>
      <c r="O20" s="149">
        <f t="shared" si="3"/>
        <v>244.7</v>
      </c>
      <c r="P20" s="16"/>
      <c r="Q20" s="14"/>
      <c r="R20" s="55">
        <v>207.7</v>
      </c>
      <c r="S20" s="59">
        <f t="shared" si="4"/>
        <v>207.7</v>
      </c>
      <c r="T20" s="61"/>
      <c r="U20" s="11">
        <f t="shared" si="5"/>
        <v>207.7</v>
      </c>
      <c r="V20" s="16"/>
      <c r="W20" s="14"/>
      <c r="X20" s="55">
        <v>590.20000000000005</v>
      </c>
      <c r="Y20" s="59">
        <f t="shared" si="6"/>
        <v>590.20000000000005</v>
      </c>
      <c r="Z20" s="61"/>
      <c r="AA20" s="11">
        <f t="shared" si="7"/>
        <v>590.20000000000005</v>
      </c>
      <c r="AB20" s="129">
        <f t="shared" si="8"/>
        <v>2.411932979158153</v>
      </c>
      <c r="AC20" s="2"/>
      <c r="AD20" s="2"/>
    </row>
    <row r="21" spans="1:30" x14ac:dyDescent="0.25">
      <c r="A21" s="2"/>
      <c r="B21" s="12" t="s">
        <v>9</v>
      </c>
      <c r="C21" s="115" t="s">
        <v>46</v>
      </c>
      <c r="D21" s="15"/>
      <c r="E21" s="13"/>
      <c r="F21" s="56">
        <v>68.5</v>
      </c>
      <c r="G21" s="59">
        <v>68.5</v>
      </c>
      <c r="H21" s="61"/>
      <c r="I21" s="11">
        <v>68.5</v>
      </c>
      <c r="J21" s="157"/>
      <c r="K21" s="151"/>
      <c r="L21" s="160"/>
      <c r="M21" s="152">
        <f t="shared" si="0"/>
        <v>0</v>
      </c>
      <c r="N21" s="148"/>
      <c r="O21" s="149">
        <f t="shared" si="3"/>
        <v>0</v>
      </c>
      <c r="P21" s="15"/>
      <c r="Q21" s="13"/>
      <c r="R21" s="56">
        <v>112.1</v>
      </c>
      <c r="S21" s="59">
        <f t="shared" si="4"/>
        <v>112.1</v>
      </c>
      <c r="T21" s="61"/>
      <c r="U21" s="11">
        <f t="shared" si="5"/>
        <v>112.1</v>
      </c>
      <c r="V21" s="15"/>
      <c r="W21" s="13"/>
      <c r="X21" s="56">
        <v>80</v>
      </c>
      <c r="Y21" s="59">
        <f t="shared" si="6"/>
        <v>80</v>
      </c>
      <c r="Z21" s="61"/>
      <c r="AA21" s="11">
        <f t="shared" si="7"/>
        <v>80</v>
      </c>
      <c r="AB21" s="129" t="e">
        <f t="shared" si="8"/>
        <v>#DIV/0!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611.6</v>
      </c>
      <c r="G22" s="59">
        <f t="shared" si="1"/>
        <v>611.6</v>
      </c>
      <c r="H22" s="64">
        <v>371.5</v>
      </c>
      <c r="I22" s="11">
        <f>G22+H22</f>
        <v>983.1</v>
      </c>
      <c r="J22" s="157"/>
      <c r="K22" s="151"/>
      <c r="L22" s="160">
        <v>610</v>
      </c>
      <c r="M22" s="152">
        <f t="shared" si="0"/>
        <v>610</v>
      </c>
      <c r="N22" s="161">
        <v>370</v>
      </c>
      <c r="O22" s="149">
        <f>M22+N22</f>
        <v>980</v>
      </c>
      <c r="P22" s="15"/>
      <c r="Q22" s="13"/>
      <c r="R22" s="56">
        <v>143.4</v>
      </c>
      <c r="S22" s="59">
        <f t="shared" si="4"/>
        <v>143.4</v>
      </c>
      <c r="T22" s="64">
        <v>196.9</v>
      </c>
      <c r="U22" s="11">
        <f>S22+T22</f>
        <v>340.3</v>
      </c>
      <c r="V22" s="15"/>
      <c r="W22" s="13"/>
      <c r="X22" s="56">
        <v>450</v>
      </c>
      <c r="Y22" s="59">
        <f t="shared" si="6"/>
        <v>450</v>
      </c>
      <c r="Z22" s="64">
        <v>370</v>
      </c>
      <c r="AA22" s="11">
        <f>Y22+Z22</f>
        <v>820</v>
      </c>
      <c r="AB22" s="129">
        <f t="shared" si="8"/>
        <v>0.83673469387755106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371.5</v>
      </c>
      <c r="I23" s="11">
        <f t="shared" si="2"/>
        <v>371.5</v>
      </c>
      <c r="J23" s="157"/>
      <c r="K23" s="151"/>
      <c r="L23" s="160"/>
      <c r="M23" s="152">
        <f t="shared" si="0"/>
        <v>0</v>
      </c>
      <c r="N23" s="161">
        <v>370</v>
      </c>
      <c r="O23" s="149">
        <f t="shared" ref="O23:O24" si="9">M23+N23</f>
        <v>370</v>
      </c>
      <c r="P23" s="15"/>
      <c r="Q23" s="13"/>
      <c r="R23" s="56"/>
      <c r="S23" s="59">
        <f t="shared" si="4"/>
        <v>0</v>
      </c>
      <c r="T23" s="64">
        <v>196.9</v>
      </c>
      <c r="U23" s="11">
        <f t="shared" ref="U23:U24" si="10">S23+T23</f>
        <v>196.9</v>
      </c>
      <c r="V23" s="15"/>
      <c r="W23" s="13"/>
      <c r="X23" s="56"/>
      <c r="Y23" s="59">
        <f t="shared" si="6"/>
        <v>0</v>
      </c>
      <c r="Z23" s="64">
        <v>370</v>
      </c>
      <c r="AA23" s="11">
        <f t="shared" ref="AA23:AA24" si="11">Y23+Z23</f>
        <v>370</v>
      </c>
      <c r="AB23" s="129">
        <f t="shared" si="8"/>
        <v>1</v>
      </c>
      <c r="AC23" s="2"/>
      <c r="AD23" s="2"/>
    </row>
    <row r="24" spans="1:30" ht="15.75" thickBot="1" x14ac:dyDescent="0.3">
      <c r="A24" s="2"/>
      <c r="B24" s="116" t="s">
        <v>15</v>
      </c>
      <c r="C24" s="117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62"/>
      <c r="K24" s="163"/>
      <c r="L24" s="164"/>
      <c r="M24" s="165">
        <f t="shared" si="0"/>
        <v>0</v>
      </c>
      <c r="N24" s="166"/>
      <c r="O24" s="167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2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9488.7000000000007</v>
      </c>
      <c r="E25" s="24">
        <f>SUM(E15:E22)</f>
        <v>53161.2</v>
      </c>
      <c r="F25" s="24">
        <f>SUM(F15:F22)</f>
        <v>4478.8</v>
      </c>
      <c r="G25" s="25">
        <f>SUM(D25:F25)</f>
        <v>67128.7</v>
      </c>
      <c r="H25" s="26">
        <f>SUM(H15:H22)</f>
        <v>371.5</v>
      </c>
      <c r="I25" s="26">
        <f>SUM(I15:I22)</f>
        <v>67500.2</v>
      </c>
      <c r="J25" s="168">
        <f>SUM(J15:J22)</f>
        <v>9252.2000000000007</v>
      </c>
      <c r="K25" s="169">
        <f>SUM(K15:K22)</f>
        <v>51068.4</v>
      </c>
      <c r="L25" s="169">
        <f>SUM(L15:L22)</f>
        <v>3642.7</v>
      </c>
      <c r="M25" s="170">
        <f>SUM(J25:L25)</f>
        <v>63963.3</v>
      </c>
      <c r="N25" s="171">
        <f>SUM(N15:N22)</f>
        <v>370</v>
      </c>
      <c r="O25" s="171">
        <f>SUM(O15:O22)</f>
        <v>64333.3</v>
      </c>
      <c r="P25" s="23">
        <f>SUM(P15:P22)</f>
        <v>5153.8</v>
      </c>
      <c r="Q25" s="24">
        <f>SUM(Q15:Q22)</f>
        <v>26314.799999999999</v>
      </c>
      <c r="R25" s="24">
        <f>SUM(R15:R22)</f>
        <v>2127</v>
      </c>
      <c r="S25" s="25">
        <f>SUM(P25:R25)</f>
        <v>33595.599999999999</v>
      </c>
      <c r="T25" s="26">
        <f>SUM(T15:T22)</f>
        <v>196.9</v>
      </c>
      <c r="U25" s="26">
        <f>SUM(U15:U22)</f>
        <v>33792.5</v>
      </c>
      <c r="V25" s="23">
        <f>SUM(V15:V22)</f>
        <v>17596</v>
      </c>
      <c r="W25" s="24">
        <f>SUM(W15:W22)</f>
        <v>45000</v>
      </c>
      <c r="X25" s="24">
        <f>SUM(X15:X22)</f>
        <v>3920.2</v>
      </c>
      <c r="Y25" s="25">
        <f>SUM(V25:X25)</f>
        <v>66516.2</v>
      </c>
      <c r="Z25" s="26">
        <f>SUM(Z15:Z22)</f>
        <v>370</v>
      </c>
      <c r="AA25" s="26">
        <f>SUM(AA15:AA22)</f>
        <v>66886.2</v>
      </c>
      <c r="AB25" s="133">
        <f t="shared" si="8"/>
        <v>1.0396824039805201</v>
      </c>
      <c r="AC25" s="2"/>
      <c r="AD25" s="2"/>
    </row>
    <row r="26" spans="1:30" ht="15.75" customHeight="1" thickBot="1" x14ac:dyDescent="0.3">
      <c r="A26" s="2"/>
      <c r="B26" s="27"/>
      <c r="C26" s="28"/>
      <c r="D26" s="235" t="s">
        <v>66</v>
      </c>
      <c r="E26" s="236"/>
      <c r="F26" s="236"/>
      <c r="G26" s="237"/>
      <c r="H26" s="237"/>
      <c r="I26" s="238"/>
      <c r="J26" s="246" t="s">
        <v>66</v>
      </c>
      <c r="K26" s="247"/>
      <c r="L26" s="247"/>
      <c r="M26" s="248"/>
      <c r="N26" s="248"/>
      <c r="O26" s="249"/>
      <c r="P26" s="235" t="s">
        <v>66</v>
      </c>
      <c r="Q26" s="236"/>
      <c r="R26" s="236"/>
      <c r="S26" s="237"/>
      <c r="T26" s="237"/>
      <c r="U26" s="238"/>
      <c r="V26" s="235" t="s">
        <v>66</v>
      </c>
      <c r="W26" s="236"/>
      <c r="X26" s="236"/>
      <c r="Y26" s="237"/>
      <c r="Z26" s="237"/>
      <c r="AA26" s="238"/>
      <c r="AB26" s="273" t="s">
        <v>96</v>
      </c>
      <c r="AC26" s="2"/>
      <c r="AD26" s="2"/>
    </row>
    <row r="27" spans="1:30" ht="15.75" thickBot="1" x14ac:dyDescent="0.3">
      <c r="A27" s="2"/>
      <c r="B27" s="244" t="s">
        <v>37</v>
      </c>
      <c r="C27" s="264" t="s">
        <v>38</v>
      </c>
      <c r="D27" s="239" t="s">
        <v>67</v>
      </c>
      <c r="E27" s="240"/>
      <c r="F27" s="240"/>
      <c r="G27" s="229" t="s">
        <v>62</v>
      </c>
      <c r="H27" s="268" t="s">
        <v>65</v>
      </c>
      <c r="I27" s="270" t="s">
        <v>66</v>
      </c>
      <c r="J27" s="250" t="s">
        <v>67</v>
      </c>
      <c r="K27" s="251"/>
      <c r="L27" s="251"/>
      <c r="M27" s="252" t="s">
        <v>62</v>
      </c>
      <c r="N27" s="254" t="s">
        <v>65</v>
      </c>
      <c r="O27" s="256" t="s">
        <v>66</v>
      </c>
      <c r="P27" s="239" t="s">
        <v>67</v>
      </c>
      <c r="Q27" s="240"/>
      <c r="R27" s="240"/>
      <c r="S27" s="229" t="s">
        <v>62</v>
      </c>
      <c r="T27" s="268" t="s">
        <v>65</v>
      </c>
      <c r="U27" s="270" t="s">
        <v>66</v>
      </c>
      <c r="V27" s="239" t="s">
        <v>67</v>
      </c>
      <c r="W27" s="240"/>
      <c r="X27" s="240"/>
      <c r="Y27" s="229" t="s">
        <v>62</v>
      </c>
      <c r="Z27" s="268" t="s">
        <v>65</v>
      </c>
      <c r="AA27" s="270" t="s">
        <v>66</v>
      </c>
      <c r="AB27" s="274"/>
      <c r="AC27" s="2"/>
      <c r="AD27" s="2"/>
    </row>
    <row r="28" spans="1:30" ht="15.75" thickBot="1" x14ac:dyDescent="0.3">
      <c r="A28" s="2"/>
      <c r="B28" s="245"/>
      <c r="C28" s="265"/>
      <c r="D28" s="29" t="s">
        <v>53</v>
      </c>
      <c r="E28" s="30" t="s">
        <v>54</v>
      </c>
      <c r="F28" s="31" t="s">
        <v>55</v>
      </c>
      <c r="G28" s="230"/>
      <c r="H28" s="269"/>
      <c r="I28" s="271"/>
      <c r="J28" s="172" t="s">
        <v>53</v>
      </c>
      <c r="K28" s="173" t="s">
        <v>54</v>
      </c>
      <c r="L28" s="174" t="s">
        <v>55</v>
      </c>
      <c r="M28" s="253"/>
      <c r="N28" s="255"/>
      <c r="O28" s="257"/>
      <c r="P28" s="29" t="s">
        <v>53</v>
      </c>
      <c r="Q28" s="30" t="s">
        <v>54</v>
      </c>
      <c r="R28" s="31" t="s">
        <v>55</v>
      </c>
      <c r="S28" s="230"/>
      <c r="T28" s="269"/>
      <c r="U28" s="271"/>
      <c r="V28" s="29" t="s">
        <v>53</v>
      </c>
      <c r="W28" s="30" t="s">
        <v>54</v>
      </c>
      <c r="X28" s="31" t="s">
        <v>55</v>
      </c>
      <c r="Y28" s="230"/>
      <c r="Z28" s="269"/>
      <c r="AA28" s="271"/>
      <c r="AB28" s="275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>
        <v>868.2</v>
      </c>
      <c r="E29" s="66"/>
      <c r="F29" s="66"/>
      <c r="G29" s="67">
        <f>SUM(D29:F29)</f>
        <v>868.2</v>
      </c>
      <c r="H29" s="67"/>
      <c r="I29" s="34">
        <f>G29+H29</f>
        <v>868.2</v>
      </c>
      <c r="J29" s="182">
        <v>808.5</v>
      </c>
      <c r="K29" s="183"/>
      <c r="L29" s="183"/>
      <c r="M29" s="175">
        <f>SUM(J29:L29)</f>
        <v>808.5</v>
      </c>
      <c r="N29" s="175"/>
      <c r="O29" s="176">
        <f>M29+N29</f>
        <v>808.5</v>
      </c>
      <c r="P29" s="73">
        <v>140.4</v>
      </c>
      <c r="Q29" s="66"/>
      <c r="R29" s="66"/>
      <c r="S29" s="67">
        <f>SUM(P29:R29)</f>
        <v>140.4</v>
      </c>
      <c r="T29" s="67"/>
      <c r="U29" s="34">
        <f>S29+T29</f>
        <v>140.4</v>
      </c>
      <c r="V29" s="73">
        <v>860</v>
      </c>
      <c r="W29" s="66"/>
      <c r="X29" s="66"/>
      <c r="Y29" s="67">
        <f>SUM(V29:X29)</f>
        <v>860</v>
      </c>
      <c r="Z29" s="67"/>
      <c r="AA29" s="34">
        <f>Y29+Z29</f>
        <v>860</v>
      </c>
      <c r="AB29" s="129">
        <f t="shared" ref="AB29:AB42" si="12">(AA29/O29)</f>
        <v>1.0636982065553493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>
        <v>637.29999999999995</v>
      </c>
      <c r="E30" s="68">
        <v>531</v>
      </c>
      <c r="F30" s="68">
        <v>2727.8</v>
      </c>
      <c r="G30" s="69">
        <f t="shared" ref="G30:G39" si="13">SUM(D30:F30)</f>
        <v>3896.1000000000004</v>
      </c>
      <c r="H30" s="69">
        <v>2.2999999999999998</v>
      </c>
      <c r="I30" s="11">
        <f t="shared" ref="I30:I39" si="14">G30+H30</f>
        <v>3898.4000000000005</v>
      </c>
      <c r="J30" s="184">
        <v>704.1</v>
      </c>
      <c r="K30" s="185">
        <v>350</v>
      </c>
      <c r="L30" s="185">
        <v>2788</v>
      </c>
      <c r="M30" s="177">
        <f t="shared" ref="M30:M39" si="15">SUM(J30:L30)</f>
        <v>3842.1</v>
      </c>
      <c r="N30" s="177"/>
      <c r="O30" s="149">
        <f t="shared" ref="O30:O39" si="16">M30+N30</f>
        <v>3842.1</v>
      </c>
      <c r="P30" s="74">
        <v>218.7</v>
      </c>
      <c r="Q30" s="68">
        <v>71.7</v>
      </c>
      <c r="R30" s="68">
        <v>1570.1</v>
      </c>
      <c r="S30" s="69">
        <f t="shared" ref="S30:S39" si="17">SUM(P30:R30)</f>
        <v>1860.5</v>
      </c>
      <c r="T30" s="69">
        <v>2.5</v>
      </c>
      <c r="U30" s="11">
        <f t="shared" ref="U30:U39" si="18">S30+T30</f>
        <v>1863</v>
      </c>
      <c r="V30" s="74">
        <v>789</v>
      </c>
      <c r="W30" s="68">
        <v>550</v>
      </c>
      <c r="X30" s="68">
        <v>2800</v>
      </c>
      <c r="Y30" s="69">
        <f t="shared" ref="Y30:Y39" si="19">SUM(V30:X30)</f>
        <v>4139</v>
      </c>
      <c r="Z30" s="69"/>
      <c r="AA30" s="11">
        <f t="shared" ref="AA30:AA39" si="20">Y30+Z30</f>
        <v>4139</v>
      </c>
      <c r="AB30" s="129">
        <f t="shared" si="12"/>
        <v>1.077275448322532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4150.8999999999996</v>
      </c>
      <c r="E31" s="68"/>
      <c r="F31" s="68">
        <v>90.5</v>
      </c>
      <c r="G31" s="69">
        <f t="shared" si="13"/>
        <v>4241.3999999999996</v>
      </c>
      <c r="H31" s="69">
        <v>103.3</v>
      </c>
      <c r="I31" s="11">
        <f t="shared" si="14"/>
        <v>4344.7</v>
      </c>
      <c r="J31" s="184">
        <v>4350</v>
      </c>
      <c r="K31" s="185"/>
      <c r="L31" s="185"/>
      <c r="M31" s="177">
        <f t="shared" si="15"/>
        <v>4350</v>
      </c>
      <c r="N31" s="177">
        <v>370</v>
      </c>
      <c r="O31" s="149">
        <f t="shared" si="16"/>
        <v>4720</v>
      </c>
      <c r="P31" s="74">
        <v>2273.8000000000002</v>
      </c>
      <c r="Q31" s="68"/>
      <c r="R31" s="68"/>
      <c r="S31" s="69">
        <f t="shared" si="17"/>
        <v>2273.8000000000002</v>
      </c>
      <c r="T31" s="69">
        <v>35.799999999999997</v>
      </c>
      <c r="U31" s="11">
        <f t="shared" si="18"/>
        <v>2309.6000000000004</v>
      </c>
      <c r="V31" s="74">
        <v>4250</v>
      </c>
      <c r="W31" s="68"/>
      <c r="X31" s="68"/>
      <c r="Y31" s="69">
        <f t="shared" si="19"/>
        <v>4250</v>
      </c>
      <c r="Z31" s="69">
        <v>370</v>
      </c>
      <c r="AA31" s="11">
        <f t="shared" si="20"/>
        <v>4620</v>
      </c>
      <c r="AB31" s="129">
        <f t="shared" si="12"/>
        <v>0.97881355932203384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1411.9</v>
      </c>
      <c r="E32" s="68">
        <v>89.8</v>
      </c>
      <c r="F32" s="68"/>
      <c r="G32" s="69">
        <f t="shared" si="13"/>
        <v>1501.7</v>
      </c>
      <c r="H32" s="69"/>
      <c r="I32" s="11">
        <f t="shared" si="14"/>
        <v>1501.7</v>
      </c>
      <c r="J32" s="184">
        <v>1500</v>
      </c>
      <c r="K32" s="185">
        <v>280</v>
      </c>
      <c r="L32" s="185"/>
      <c r="M32" s="177">
        <f t="shared" si="15"/>
        <v>1780</v>
      </c>
      <c r="N32" s="177"/>
      <c r="O32" s="149">
        <f t="shared" si="16"/>
        <v>1780</v>
      </c>
      <c r="P32" s="74">
        <v>706.2</v>
      </c>
      <c r="Q32" s="68">
        <v>201.6</v>
      </c>
      <c r="R32" s="68">
        <v>82</v>
      </c>
      <c r="S32" s="69">
        <f t="shared" si="17"/>
        <v>989.80000000000007</v>
      </c>
      <c r="T32" s="69"/>
      <c r="U32" s="11">
        <f t="shared" si="18"/>
        <v>989.80000000000007</v>
      </c>
      <c r="V32" s="74">
        <v>1450</v>
      </c>
      <c r="W32" s="68"/>
      <c r="X32" s="68"/>
      <c r="Y32" s="69">
        <f t="shared" si="19"/>
        <v>1450</v>
      </c>
      <c r="Z32" s="69"/>
      <c r="AA32" s="11">
        <f t="shared" si="20"/>
        <v>1450</v>
      </c>
      <c r="AB32" s="129">
        <f t="shared" si="12"/>
        <v>0.8146067415730337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70">
        <v>143</v>
      </c>
      <c r="E33" s="68">
        <v>38253.599999999999</v>
      </c>
      <c r="F33" s="68"/>
      <c r="G33" s="69">
        <f t="shared" si="13"/>
        <v>38396.6</v>
      </c>
      <c r="H33" s="69">
        <v>1.1000000000000001</v>
      </c>
      <c r="I33" s="11">
        <f t="shared" si="14"/>
        <v>38397.699999999997</v>
      </c>
      <c r="J33" s="184">
        <v>140.9</v>
      </c>
      <c r="K33" s="185">
        <v>36800</v>
      </c>
      <c r="L33" s="185"/>
      <c r="M33" s="177">
        <f t="shared" si="15"/>
        <v>36940.9</v>
      </c>
      <c r="N33" s="177"/>
      <c r="O33" s="149">
        <f t="shared" si="16"/>
        <v>36940.9</v>
      </c>
      <c r="P33" s="75"/>
      <c r="Q33" s="68">
        <v>19195.400000000001</v>
      </c>
      <c r="R33" s="68"/>
      <c r="S33" s="69">
        <f t="shared" si="17"/>
        <v>19195.400000000001</v>
      </c>
      <c r="T33" s="69">
        <v>1.2</v>
      </c>
      <c r="U33" s="11">
        <f t="shared" si="18"/>
        <v>19196.600000000002</v>
      </c>
      <c r="V33" s="75">
        <v>5575</v>
      </c>
      <c r="W33" s="68">
        <v>32500</v>
      </c>
      <c r="X33" s="68"/>
      <c r="Y33" s="69">
        <f t="shared" si="19"/>
        <v>38075</v>
      </c>
      <c r="Z33" s="69"/>
      <c r="AA33" s="11">
        <f t="shared" si="20"/>
        <v>38075</v>
      </c>
      <c r="AB33" s="129">
        <f t="shared" si="12"/>
        <v>1.0307003889997266</v>
      </c>
      <c r="AC33" s="2"/>
      <c r="AD33" s="2"/>
    </row>
    <row r="34" spans="1:30" x14ac:dyDescent="0.25">
      <c r="A34" s="2"/>
      <c r="B34" s="12" t="s">
        <v>28</v>
      </c>
      <c r="C34" s="36" t="s">
        <v>106</v>
      </c>
      <c r="D34" s="70">
        <v>143</v>
      </c>
      <c r="E34" s="68">
        <v>37920.5</v>
      </c>
      <c r="F34" s="68"/>
      <c r="G34" s="69">
        <f t="shared" si="13"/>
        <v>38063.5</v>
      </c>
      <c r="H34" s="69">
        <v>1.1000000000000001</v>
      </c>
      <c r="I34" s="11">
        <f t="shared" si="14"/>
        <v>38064.6</v>
      </c>
      <c r="J34" s="184">
        <v>140.9</v>
      </c>
      <c r="K34" s="185">
        <v>36350</v>
      </c>
      <c r="L34" s="185"/>
      <c r="M34" s="177">
        <f t="shared" si="15"/>
        <v>36490.9</v>
      </c>
      <c r="N34" s="177"/>
      <c r="O34" s="149">
        <f t="shared" si="16"/>
        <v>36490.9</v>
      </c>
      <c r="P34" s="75"/>
      <c r="Q34" s="68">
        <v>19078.7</v>
      </c>
      <c r="R34" s="68"/>
      <c r="S34" s="69">
        <f t="shared" si="17"/>
        <v>19078.7</v>
      </c>
      <c r="T34" s="69"/>
      <c r="U34" s="11">
        <f t="shared" si="18"/>
        <v>19078.7</v>
      </c>
      <c r="V34" s="75">
        <v>5575</v>
      </c>
      <c r="W34" s="68">
        <v>32150</v>
      </c>
      <c r="X34" s="68"/>
      <c r="Y34" s="69">
        <f t="shared" si="19"/>
        <v>37725</v>
      </c>
      <c r="Z34" s="69"/>
      <c r="AA34" s="11">
        <f t="shared" si="20"/>
        <v>37725</v>
      </c>
      <c r="AB34" s="129">
        <f t="shared" si="12"/>
        <v>1.0338193905877904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/>
      <c r="E35" s="68">
        <v>333.1</v>
      </c>
      <c r="F35" s="68"/>
      <c r="G35" s="69">
        <f t="shared" si="13"/>
        <v>333.1</v>
      </c>
      <c r="H35" s="69"/>
      <c r="I35" s="11">
        <f t="shared" si="14"/>
        <v>333.1</v>
      </c>
      <c r="J35" s="184"/>
      <c r="K35" s="185">
        <v>450</v>
      </c>
      <c r="L35" s="185"/>
      <c r="M35" s="177">
        <f>SUM(J35:L35)</f>
        <v>450</v>
      </c>
      <c r="N35" s="177"/>
      <c r="O35" s="149">
        <f t="shared" si="16"/>
        <v>450</v>
      </c>
      <c r="P35" s="75"/>
      <c r="Q35" s="68">
        <v>116.7</v>
      </c>
      <c r="R35" s="68"/>
      <c r="S35" s="69">
        <f t="shared" si="17"/>
        <v>116.7</v>
      </c>
      <c r="T35" s="69"/>
      <c r="U35" s="11">
        <f t="shared" si="18"/>
        <v>116.7</v>
      </c>
      <c r="V35" s="75"/>
      <c r="W35" s="68">
        <v>350</v>
      </c>
      <c r="X35" s="68"/>
      <c r="Y35" s="69">
        <f t="shared" si="19"/>
        <v>350</v>
      </c>
      <c r="Z35" s="69"/>
      <c r="AA35" s="11">
        <f t="shared" si="20"/>
        <v>350</v>
      </c>
      <c r="AB35" s="129">
        <f t="shared" si="12"/>
        <v>0.77777777777777779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70">
        <v>60.1</v>
      </c>
      <c r="E36" s="68">
        <v>12713.3</v>
      </c>
      <c r="F36" s="68"/>
      <c r="G36" s="69">
        <f t="shared" si="13"/>
        <v>12773.4</v>
      </c>
      <c r="H36" s="69">
        <v>0.4</v>
      </c>
      <c r="I36" s="11">
        <f t="shared" si="14"/>
        <v>12773.8</v>
      </c>
      <c r="J36" s="184">
        <v>57.1</v>
      </c>
      <c r="K36" s="185">
        <v>12438.4</v>
      </c>
      <c r="L36" s="185"/>
      <c r="M36" s="177">
        <f t="shared" ref="M36" si="21">SUM(J36:L36)</f>
        <v>12495.5</v>
      </c>
      <c r="N36" s="177"/>
      <c r="O36" s="149">
        <f t="shared" si="16"/>
        <v>12495.5</v>
      </c>
      <c r="P36" s="75">
        <v>9.4</v>
      </c>
      <c r="Q36" s="68">
        <v>6372.1</v>
      </c>
      <c r="R36" s="68"/>
      <c r="S36" s="69">
        <f t="shared" si="17"/>
        <v>6381.5</v>
      </c>
      <c r="T36" s="69">
        <v>0.4</v>
      </c>
      <c r="U36" s="11">
        <f t="shared" si="18"/>
        <v>6381.9</v>
      </c>
      <c r="V36" s="75">
        <v>2056.3000000000002</v>
      </c>
      <c r="W36" s="68">
        <v>11188.2</v>
      </c>
      <c r="X36" s="68"/>
      <c r="Y36" s="69">
        <f t="shared" si="19"/>
        <v>13244.5</v>
      </c>
      <c r="Z36" s="69"/>
      <c r="AA36" s="11">
        <f t="shared" si="20"/>
        <v>13244.5</v>
      </c>
      <c r="AB36" s="129">
        <f t="shared" si="12"/>
        <v>1.0599415789684286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>
        <v>116.5</v>
      </c>
      <c r="G37" s="69">
        <f t="shared" si="13"/>
        <v>116.5</v>
      </c>
      <c r="H37" s="69"/>
      <c r="I37" s="11">
        <f t="shared" si="14"/>
        <v>116.5</v>
      </c>
      <c r="J37" s="184"/>
      <c r="K37" s="185"/>
      <c r="L37" s="185">
        <v>130</v>
      </c>
      <c r="M37" s="177">
        <f t="shared" si="15"/>
        <v>130</v>
      </c>
      <c r="N37" s="177"/>
      <c r="O37" s="149">
        <f t="shared" si="16"/>
        <v>130</v>
      </c>
      <c r="P37" s="74"/>
      <c r="Q37" s="68"/>
      <c r="R37" s="68">
        <v>28.8</v>
      </c>
      <c r="S37" s="69">
        <f t="shared" si="17"/>
        <v>28.8</v>
      </c>
      <c r="T37" s="69"/>
      <c r="U37" s="11">
        <f t="shared" si="18"/>
        <v>28.8</v>
      </c>
      <c r="V37" s="74"/>
      <c r="W37" s="68"/>
      <c r="X37" s="68">
        <v>120</v>
      </c>
      <c r="Y37" s="69">
        <f t="shared" si="19"/>
        <v>120</v>
      </c>
      <c r="Z37" s="69"/>
      <c r="AA37" s="11">
        <f t="shared" si="20"/>
        <v>120</v>
      </c>
      <c r="AB37" s="129">
        <f t="shared" si="12"/>
        <v>0.92307692307692313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1083.0999999999999</v>
      </c>
      <c r="E38" s="68"/>
      <c r="F38" s="68">
        <v>988.2</v>
      </c>
      <c r="G38" s="69">
        <f t="shared" si="13"/>
        <v>2071.3000000000002</v>
      </c>
      <c r="H38" s="69"/>
      <c r="I38" s="11">
        <f t="shared" si="14"/>
        <v>2071.3000000000002</v>
      </c>
      <c r="J38" s="184">
        <v>1091.5999999999999</v>
      </c>
      <c r="K38" s="185"/>
      <c r="L38" s="185">
        <v>244.7</v>
      </c>
      <c r="M38" s="177">
        <f t="shared" si="15"/>
        <v>1336.3</v>
      </c>
      <c r="N38" s="177"/>
      <c r="O38" s="149">
        <f t="shared" si="16"/>
        <v>1336.3</v>
      </c>
      <c r="P38" s="74">
        <v>553.9</v>
      </c>
      <c r="Q38" s="68"/>
      <c r="R38" s="68">
        <v>207.7</v>
      </c>
      <c r="S38" s="69">
        <f t="shared" si="17"/>
        <v>761.59999999999991</v>
      </c>
      <c r="T38" s="69"/>
      <c r="U38" s="11">
        <f t="shared" si="18"/>
        <v>761.59999999999991</v>
      </c>
      <c r="V38" s="74">
        <v>1141.5999999999999</v>
      </c>
      <c r="W38" s="68"/>
      <c r="X38" s="68">
        <v>590.20000000000005</v>
      </c>
      <c r="Y38" s="69">
        <f t="shared" si="19"/>
        <v>1731.8</v>
      </c>
      <c r="Z38" s="69"/>
      <c r="AA38" s="11">
        <f t="shared" si="20"/>
        <v>1731.8</v>
      </c>
      <c r="AB38" s="129">
        <f t="shared" si="12"/>
        <v>1.2959664745940283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1370.1</v>
      </c>
      <c r="E39" s="71">
        <v>1573.5</v>
      </c>
      <c r="F39" s="71">
        <v>40.700000000000003</v>
      </c>
      <c r="G39" s="69">
        <f t="shared" si="13"/>
        <v>2984.2999999999997</v>
      </c>
      <c r="H39" s="72"/>
      <c r="I39" s="20">
        <f t="shared" si="14"/>
        <v>2984.2999999999997</v>
      </c>
      <c r="J39" s="186">
        <v>600</v>
      </c>
      <c r="K39" s="187">
        <v>1200</v>
      </c>
      <c r="L39" s="187">
        <v>480</v>
      </c>
      <c r="M39" s="178">
        <f t="shared" si="15"/>
        <v>2280</v>
      </c>
      <c r="N39" s="178"/>
      <c r="O39" s="167">
        <f t="shared" si="16"/>
        <v>2280</v>
      </c>
      <c r="P39" s="76">
        <v>214.7</v>
      </c>
      <c r="Q39" s="71">
        <v>474</v>
      </c>
      <c r="R39" s="71">
        <v>3.7</v>
      </c>
      <c r="S39" s="72">
        <f t="shared" si="17"/>
        <v>692.40000000000009</v>
      </c>
      <c r="T39" s="72"/>
      <c r="U39" s="20">
        <f t="shared" si="18"/>
        <v>692.40000000000009</v>
      </c>
      <c r="V39" s="76">
        <v>1474.1</v>
      </c>
      <c r="W39" s="71">
        <v>761.8</v>
      </c>
      <c r="X39" s="71">
        <v>410</v>
      </c>
      <c r="Y39" s="72">
        <f t="shared" si="19"/>
        <v>2645.8999999999996</v>
      </c>
      <c r="Z39" s="72"/>
      <c r="AA39" s="20">
        <f t="shared" si="20"/>
        <v>2645.8999999999996</v>
      </c>
      <c r="AB39" s="132">
        <f t="shared" si="12"/>
        <v>1.1604824561403506</v>
      </c>
      <c r="AC39" s="2"/>
      <c r="AD39" s="2"/>
    </row>
    <row r="40" spans="1:30" ht="15.75" thickBot="1" x14ac:dyDescent="0.3">
      <c r="A40" s="2"/>
      <c r="B40" s="21" t="s">
        <v>47</v>
      </c>
      <c r="C40" s="92" t="s">
        <v>31</v>
      </c>
      <c r="D40" s="38">
        <f>SUM(D36:D39)+SUM(D29:D33)</f>
        <v>9724.5999999999985</v>
      </c>
      <c r="E40" s="38">
        <f>SUM(E36:E39)+SUM(E29:E33)</f>
        <v>53161.2</v>
      </c>
      <c r="F40" s="38">
        <f>SUM(F36:F39)+SUM(F29:F33)</f>
        <v>3963.7000000000003</v>
      </c>
      <c r="G40" s="128">
        <f>SUM(D40:F40)</f>
        <v>66849.5</v>
      </c>
      <c r="H40" s="39">
        <f>SUM(H29:H33)+SUM(H36:H39)</f>
        <v>107.1</v>
      </c>
      <c r="I40" s="40">
        <f>SUM(I36:I39)+SUM(I29:I33)</f>
        <v>66956.599999999991</v>
      </c>
      <c r="J40" s="188">
        <f>SUM(J36:J39)+SUM(J29:J33)</f>
        <v>9252.2000000000007</v>
      </c>
      <c r="K40" s="188">
        <f>SUM(K36:K39)+SUM(K29:K33)</f>
        <v>51068.4</v>
      </c>
      <c r="L40" s="188">
        <f>SUM(L36:L39)+SUM(L29:L33)</f>
        <v>3642.7</v>
      </c>
      <c r="M40" s="179">
        <f>SUM(J40:L40)</f>
        <v>63963.3</v>
      </c>
      <c r="N40" s="180">
        <f>SUM(N29:N33)+SUM(N36:N39)</f>
        <v>370</v>
      </c>
      <c r="O40" s="181">
        <f>SUM(O36:O39)+SUM(O29:O33)</f>
        <v>64333.3</v>
      </c>
      <c r="P40" s="38">
        <f>SUM(P36:P39)+SUM(P29:P33)</f>
        <v>4117.1000000000004</v>
      </c>
      <c r="Q40" s="38">
        <f>SUM(Q36:Q39)+SUM(Q29:Q33)</f>
        <v>26314.800000000003</v>
      </c>
      <c r="R40" s="38">
        <f>SUM(R36:R39)+SUM(R29:R33)</f>
        <v>1892.3</v>
      </c>
      <c r="S40" s="128">
        <f>SUM(P40:R40)</f>
        <v>32324.2</v>
      </c>
      <c r="T40" s="39">
        <f>SUM(T29:T33)+SUM(T36:T39)</f>
        <v>39.9</v>
      </c>
      <c r="U40" s="40">
        <f>SUM(U36:U39)+SUM(U29:U33)</f>
        <v>32364.1</v>
      </c>
      <c r="V40" s="38">
        <f>SUM(V36:V39)+SUM(V29:V33)</f>
        <v>17596</v>
      </c>
      <c r="W40" s="38">
        <f>SUM(W36:W39)+SUM(W29:W33)</f>
        <v>45000</v>
      </c>
      <c r="X40" s="38">
        <f>SUM(X36:X39)+SUM(X29:X33)</f>
        <v>3920.2</v>
      </c>
      <c r="Y40" s="128">
        <f>SUM(V40:X40)</f>
        <v>66516.2</v>
      </c>
      <c r="Z40" s="39">
        <f>SUM(Z29:Z33)+SUM(Z36:Z39)</f>
        <v>370</v>
      </c>
      <c r="AA40" s="40">
        <f>SUM(AA36:AA39)+SUM(AA29:AA33)</f>
        <v>66886.2</v>
      </c>
      <c r="AB40" s="134">
        <f t="shared" si="12"/>
        <v>1.0396824039805201</v>
      </c>
      <c r="AC40" s="2"/>
      <c r="AD40" s="2"/>
    </row>
    <row r="41" spans="1:30" ht="19.5" thickBot="1" x14ac:dyDescent="0.35">
      <c r="A41" s="2"/>
      <c r="B41" s="96" t="s">
        <v>48</v>
      </c>
      <c r="C41" s="97" t="s">
        <v>50</v>
      </c>
      <c r="D41" s="98">
        <f t="shared" ref="D41:AA41" si="22">D25-D40</f>
        <v>-235.89999999999782</v>
      </c>
      <c r="E41" s="98">
        <f t="shared" si="22"/>
        <v>0</v>
      </c>
      <c r="F41" s="98">
        <f t="shared" si="22"/>
        <v>515.09999999999991</v>
      </c>
      <c r="G41" s="107">
        <f t="shared" si="22"/>
        <v>279.19999999999709</v>
      </c>
      <c r="H41" s="107">
        <f t="shared" si="22"/>
        <v>264.39999999999998</v>
      </c>
      <c r="I41" s="108">
        <f t="shared" si="22"/>
        <v>543.60000000000582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42">
        <f t="shared" si="22"/>
        <v>0</v>
      </c>
      <c r="N41" s="142">
        <f t="shared" si="22"/>
        <v>0</v>
      </c>
      <c r="O41" s="143">
        <f t="shared" si="22"/>
        <v>0</v>
      </c>
      <c r="P41" s="98">
        <f t="shared" si="22"/>
        <v>1036.6999999999998</v>
      </c>
      <c r="Q41" s="98">
        <f t="shared" si="22"/>
        <v>0</v>
      </c>
      <c r="R41" s="98">
        <f t="shared" si="22"/>
        <v>234.70000000000005</v>
      </c>
      <c r="S41" s="107">
        <f t="shared" si="22"/>
        <v>1271.3999999999978</v>
      </c>
      <c r="T41" s="107">
        <f t="shared" si="22"/>
        <v>157</v>
      </c>
      <c r="U41" s="108">
        <f t="shared" si="22"/>
        <v>1428.4000000000015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5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49</v>
      </c>
      <c r="C42" s="100" t="s">
        <v>63</v>
      </c>
      <c r="D42" s="101"/>
      <c r="E42" s="102"/>
      <c r="F42" s="102"/>
      <c r="G42" s="103"/>
      <c r="H42" s="104"/>
      <c r="I42" s="105">
        <f>I41-D16</f>
        <v>-8356.3999999999942</v>
      </c>
      <c r="J42" s="101"/>
      <c r="K42" s="102"/>
      <c r="L42" s="102"/>
      <c r="M42" s="103"/>
      <c r="N42" s="106"/>
      <c r="O42" s="105">
        <f>O41-J16</f>
        <v>-9053.7000000000007</v>
      </c>
      <c r="P42" s="101"/>
      <c r="Q42" s="102"/>
      <c r="R42" s="102"/>
      <c r="S42" s="103"/>
      <c r="T42" s="106"/>
      <c r="U42" s="105">
        <f>U41-P16</f>
        <v>-3720.7999999999984</v>
      </c>
      <c r="V42" s="101"/>
      <c r="W42" s="102"/>
      <c r="X42" s="102"/>
      <c r="Y42" s="103"/>
      <c r="Z42" s="106"/>
      <c r="AA42" s="105">
        <f>AA41-V16</f>
        <v>-9249</v>
      </c>
      <c r="AB42" s="129">
        <f t="shared" si="12"/>
        <v>1.0215712912952715</v>
      </c>
      <c r="AC42" s="2"/>
      <c r="AD42" s="2"/>
    </row>
    <row r="43" spans="1:30" ht="8.25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61" t="s">
        <v>80</v>
      </c>
      <c r="D44" s="95" t="s">
        <v>41</v>
      </c>
      <c r="E44" s="41" t="s">
        <v>81</v>
      </c>
      <c r="F44" s="42" t="s">
        <v>36</v>
      </c>
      <c r="G44" s="45"/>
      <c r="H44" s="45"/>
      <c r="I44" s="46"/>
      <c r="J44" s="95" t="s">
        <v>41</v>
      </c>
      <c r="K44" s="41" t="s">
        <v>81</v>
      </c>
      <c r="L44" s="42" t="s">
        <v>36</v>
      </c>
      <c r="M44" s="45"/>
      <c r="N44" s="45"/>
      <c r="O44" s="45"/>
      <c r="P44" s="95" t="s">
        <v>41</v>
      </c>
      <c r="Q44" s="41" t="s">
        <v>81</v>
      </c>
      <c r="R44" s="42" t="s">
        <v>36</v>
      </c>
      <c r="S44" s="2"/>
      <c r="T44" s="2"/>
      <c r="U44" s="2"/>
      <c r="V44" s="95" t="s">
        <v>41</v>
      </c>
      <c r="W44" s="41" t="s">
        <v>81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262"/>
      <c r="D45" s="83">
        <v>887.6</v>
      </c>
      <c r="E45" s="93">
        <v>887.6</v>
      </c>
      <c r="F45" s="94">
        <v>0</v>
      </c>
      <c r="G45" s="45"/>
      <c r="H45" s="45"/>
      <c r="I45" s="46"/>
      <c r="J45" s="83">
        <v>967.8</v>
      </c>
      <c r="K45" s="93">
        <v>967.8</v>
      </c>
      <c r="L45" s="94">
        <v>0</v>
      </c>
      <c r="M45" s="82"/>
      <c r="N45" s="82"/>
      <c r="O45" s="82"/>
      <c r="P45" s="83">
        <v>483.3</v>
      </c>
      <c r="Q45" s="93">
        <v>483.3</v>
      </c>
      <c r="R45" s="94">
        <v>0</v>
      </c>
      <c r="S45" s="2"/>
      <c r="T45" s="2"/>
      <c r="U45" s="2"/>
      <c r="V45" s="83">
        <v>967.8</v>
      </c>
      <c r="W45" s="93">
        <v>967.8</v>
      </c>
      <c r="X45" s="94">
        <v>0</v>
      </c>
      <c r="Y45" s="2"/>
      <c r="Z45" s="2"/>
      <c r="AA45" s="2"/>
      <c r="AB45" s="2"/>
      <c r="AC45" s="2"/>
      <c r="AD45" s="2"/>
    </row>
    <row r="46" spans="1:30" ht="8.25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61" t="s">
        <v>83</v>
      </c>
      <c r="D47" s="84" t="s">
        <v>84</v>
      </c>
      <c r="E47" s="85" t="s">
        <v>82</v>
      </c>
      <c r="F47" s="45"/>
      <c r="G47" s="45"/>
      <c r="H47" s="45"/>
      <c r="I47" s="46"/>
      <c r="J47" s="84" t="s">
        <v>84</v>
      </c>
      <c r="K47" s="85" t="s">
        <v>82</v>
      </c>
      <c r="L47" s="130"/>
      <c r="M47" s="130"/>
      <c r="N47" s="2"/>
      <c r="O47" s="2"/>
      <c r="P47" s="84" t="s">
        <v>84</v>
      </c>
      <c r="Q47" s="85" t="s">
        <v>82</v>
      </c>
      <c r="R47" s="2"/>
      <c r="S47" s="2"/>
      <c r="T47" s="2"/>
      <c r="U47" s="2"/>
      <c r="V47" s="84" t="s">
        <v>84</v>
      </c>
      <c r="W47" s="85" t="s">
        <v>82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263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1"/>
      <c r="M48" s="131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79</v>
      </c>
      <c r="D50" s="88" t="s">
        <v>71</v>
      </c>
      <c r="E50" s="88" t="s">
        <v>72</v>
      </c>
      <c r="F50" s="88" t="s">
        <v>88</v>
      </c>
      <c r="G50" s="88" t="s">
        <v>90</v>
      </c>
      <c r="H50" s="45"/>
      <c r="I50" s="2"/>
      <c r="J50" s="88" t="s">
        <v>71</v>
      </c>
      <c r="K50" s="88" t="s">
        <v>72</v>
      </c>
      <c r="L50" s="88" t="s">
        <v>88</v>
      </c>
      <c r="M50" s="88" t="s">
        <v>91</v>
      </c>
      <c r="N50" s="2"/>
      <c r="O50" s="2"/>
      <c r="P50" s="88" t="s">
        <v>71</v>
      </c>
      <c r="Q50" s="88" t="s">
        <v>72</v>
      </c>
      <c r="R50" s="88" t="s">
        <v>88</v>
      </c>
      <c r="S50" s="88" t="s">
        <v>91</v>
      </c>
      <c r="T50" s="2"/>
      <c r="U50" s="2"/>
      <c r="V50" s="88" t="s">
        <v>92</v>
      </c>
      <c r="W50" s="88" t="s">
        <v>72</v>
      </c>
      <c r="X50" s="88" t="s">
        <v>88</v>
      </c>
      <c r="Y50" s="88" t="s">
        <v>91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68</v>
      </c>
      <c r="D51" s="77"/>
      <c r="E51" s="77"/>
      <c r="F51" s="77"/>
      <c r="G51" s="48"/>
      <c r="H51" s="45"/>
      <c r="I51" s="2"/>
      <c r="J51" s="48"/>
      <c r="K51" s="77"/>
      <c r="L51" s="77"/>
      <c r="M51" s="48">
        <f>J51+K51-L51</f>
        <v>0</v>
      </c>
      <c r="N51" s="2"/>
      <c r="O51" s="2"/>
      <c r="P51" s="77"/>
      <c r="Q51" s="77"/>
      <c r="R51" s="77"/>
      <c r="S51" s="48">
        <f>P51+Q51-R51</f>
        <v>0</v>
      </c>
      <c r="T51" s="2"/>
      <c r="U51" s="2"/>
      <c r="V51" s="77"/>
      <c r="W51" s="77"/>
      <c r="X51" s="77"/>
      <c r="Y51" s="48">
        <f>V51+W51-X51</f>
        <v>0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69</v>
      </c>
      <c r="D52" s="77">
        <v>4171.5</v>
      </c>
      <c r="E52" s="77">
        <v>1287.7</v>
      </c>
      <c r="F52" s="77">
        <v>2867.4</v>
      </c>
      <c r="G52" s="48">
        <f>D52+E52-F52</f>
        <v>2591.7999999999997</v>
      </c>
      <c r="H52" s="45"/>
      <c r="I52" s="2"/>
      <c r="J52" s="48">
        <v>2591.8000000000002</v>
      </c>
      <c r="K52" s="77">
        <v>150</v>
      </c>
      <c r="L52" s="77">
        <v>1450</v>
      </c>
      <c r="M52" s="48">
        <f t="shared" ref="M52:M55" si="23">J52+K52-L52</f>
        <v>1291.8000000000002</v>
      </c>
      <c r="N52" s="2"/>
      <c r="O52" s="2"/>
      <c r="P52" s="77">
        <v>2591.8000000000002</v>
      </c>
      <c r="Q52" s="77">
        <v>568.6</v>
      </c>
      <c r="R52" s="77">
        <v>1396</v>
      </c>
      <c r="S52" s="48">
        <f t="shared" ref="S52:S55" si="24">P52+Q52-R52</f>
        <v>1764.4</v>
      </c>
      <c r="T52" s="2"/>
      <c r="U52" s="2"/>
      <c r="V52" s="77">
        <v>1291.8</v>
      </c>
      <c r="W52" s="77">
        <v>1150</v>
      </c>
      <c r="X52" s="77">
        <v>900</v>
      </c>
      <c r="Y52" s="48">
        <f t="shared" ref="Y52:Y55" si="25">V52+W52-X52</f>
        <v>1541.8000000000002</v>
      </c>
      <c r="Z52" s="2"/>
      <c r="AA52" s="2"/>
      <c r="AB52" s="2"/>
      <c r="AC52" s="2"/>
      <c r="AD52" s="2"/>
    </row>
    <row r="53" spans="1:30" x14ac:dyDescent="0.25">
      <c r="A53" s="2"/>
      <c r="B53" s="43"/>
      <c r="C53" s="47" t="s">
        <v>70</v>
      </c>
      <c r="D53" s="77">
        <v>391.5</v>
      </c>
      <c r="E53" s="77">
        <v>1383.1</v>
      </c>
      <c r="F53" s="77">
        <v>1536</v>
      </c>
      <c r="G53" s="48">
        <f t="shared" ref="G53:G55" si="26">D53+E53-F53</f>
        <v>238.59999999999991</v>
      </c>
      <c r="H53" s="45"/>
      <c r="I53" s="2"/>
      <c r="J53" s="48">
        <v>238.6</v>
      </c>
      <c r="K53" s="77">
        <v>1633.2</v>
      </c>
      <c r="L53" s="77">
        <v>1487.6</v>
      </c>
      <c r="M53" s="48">
        <f t="shared" si="23"/>
        <v>384.20000000000005</v>
      </c>
      <c r="N53" s="2"/>
      <c r="O53" s="2"/>
      <c r="P53" s="77">
        <v>238.6</v>
      </c>
      <c r="Q53" s="77">
        <v>700</v>
      </c>
      <c r="R53" s="77">
        <v>660.6</v>
      </c>
      <c r="S53" s="48">
        <f t="shared" si="24"/>
        <v>278</v>
      </c>
      <c r="T53" s="2"/>
      <c r="U53" s="2"/>
      <c r="V53" s="77">
        <v>384.2</v>
      </c>
      <c r="W53" s="77">
        <v>1500</v>
      </c>
      <c r="X53" s="77">
        <v>1400</v>
      </c>
      <c r="Y53" s="48">
        <f t="shared" si="25"/>
        <v>484.20000000000005</v>
      </c>
      <c r="Z53" s="2"/>
      <c r="AA53" s="2"/>
      <c r="AB53" s="2"/>
      <c r="AC53" s="2"/>
      <c r="AD53" s="2"/>
    </row>
    <row r="54" spans="1:30" x14ac:dyDescent="0.25">
      <c r="A54" s="2"/>
      <c r="B54" s="43"/>
      <c r="C54" s="47" t="s">
        <v>85</v>
      </c>
      <c r="D54" s="77">
        <v>420.8</v>
      </c>
      <c r="E54" s="77">
        <v>0</v>
      </c>
      <c r="F54" s="77">
        <v>0</v>
      </c>
      <c r="G54" s="48">
        <f t="shared" si="26"/>
        <v>420.8</v>
      </c>
      <c r="H54" s="45"/>
      <c r="I54" s="2"/>
      <c r="J54" s="48">
        <v>420.8</v>
      </c>
      <c r="K54" s="77">
        <v>0</v>
      </c>
      <c r="L54" s="77">
        <v>0</v>
      </c>
      <c r="M54" s="48">
        <f t="shared" si="23"/>
        <v>420.8</v>
      </c>
      <c r="N54" s="2"/>
      <c r="O54" s="2"/>
      <c r="P54" s="77">
        <v>420.8</v>
      </c>
      <c r="Q54" s="77">
        <v>0</v>
      </c>
      <c r="R54" s="77">
        <v>0</v>
      </c>
      <c r="S54" s="48">
        <f t="shared" si="24"/>
        <v>420.8</v>
      </c>
      <c r="T54" s="2"/>
      <c r="U54" s="2"/>
      <c r="V54" s="77">
        <v>420.8</v>
      </c>
      <c r="W54" s="77">
        <v>0</v>
      </c>
      <c r="X54" s="77">
        <v>0</v>
      </c>
      <c r="Y54" s="48">
        <f t="shared" si="25"/>
        <v>420.8</v>
      </c>
      <c r="Z54" s="2"/>
      <c r="AA54" s="2"/>
      <c r="AB54" s="2"/>
      <c r="AC54" s="2"/>
      <c r="AD54" s="2"/>
    </row>
    <row r="55" spans="1:30" x14ac:dyDescent="0.25">
      <c r="A55" s="2"/>
      <c r="B55" s="43"/>
      <c r="C55" s="118" t="s">
        <v>86</v>
      </c>
      <c r="D55" s="77">
        <v>390.3</v>
      </c>
      <c r="E55" s="77">
        <v>380.6</v>
      </c>
      <c r="F55" s="77">
        <v>509</v>
      </c>
      <c r="G55" s="48">
        <f t="shared" si="26"/>
        <v>261.90000000000009</v>
      </c>
      <c r="H55" s="45"/>
      <c r="I55" s="2"/>
      <c r="J55" s="48">
        <v>261.89999999999998</v>
      </c>
      <c r="K55" s="77">
        <v>360</v>
      </c>
      <c r="L55" s="77">
        <v>450</v>
      </c>
      <c r="M55" s="48">
        <f t="shared" si="23"/>
        <v>171.89999999999998</v>
      </c>
      <c r="N55" s="2"/>
      <c r="O55" s="2"/>
      <c r="P55" s="77">
        <v>261.89999999999998</v>
      </c>
      <c r="Q55" s="77">
        <v>190.7</v>
      </c>
      <c r="R55" s="77">
        <v>228.2</v>
      </c>
      <c r="S55" s="48">
        <f t="shared" si="24"/>
        <v>224.39999999999998</v>
      </c>
      <c r="T55" s="2"/>
      <c r="U55" s="2"/>
      <c r="V55" s="77">
        <v>171.9</v>
      </c>
      <c r="W55" s="77">
        <v>410</v>
      </c>
      <c r="X55" s="77">
        <v>450</v>
      </c>
      <c r="Y55" s="48">
        <f t="shared" si="25"/>
        <v>131.89999999999998</v>
      </c>
      <c r="Z55" s="2"/>
      <c r="AA55" s="2"/>
      <c r="AB55" s="2"/>
      <c r="AC55" s="2"/>
      <c r="AD55" s="2"/>
    </row>
    <row r="56" spans="1:30" ht="10.5" customHeight="1" x14ac:dyDescent="0.25">
      <c r="A56" s="2"/>
      <c r="B56" s="43"/>
      <c r="C56" s="44"/>
      <c r="D56" s="45"/>
      <c r="E56" s="45"/>
      <c r="F56" s="45"/>
      <c r="G56" s="45"/>
      <c r="H56" s="45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x14ac:dyDescent="0.25">
      <c r="A57" s="2"/>
      <c r="B57" s="43"/>
      <c r="C57" s="87" t="s">
        <v>73</v>
      </c>
      <c r="D57" s="88" t="s">
        <v>74</v>
      </c>
      <c r="E57" s="88" t="s">
        <v>93</v>
      </c>
      <c r="F57" s="45"/>
      <c r="G57" s="45"/>
      <c r="H57" s="45"/>
      <c r="I57" s="46"/>
      <c r="J57" s="88" t="s">
        <v>94</v>
      </c>
      <c r="K57" s="45"/>
      <c r="L57" s="45"/>
      <c r="M57" s="45"/>
      <c r="N57" s="45"/>
      <c r="O57" s="46"/>
      <c r="P57" s="88" t="s">
        <v>95</v>
      </c>
      <c r="Q57" s="46"/>
      <c r="R57" s="46"/>
      <c r="S57" s="2"/>
      <c r="T57" s="2"/>
      <c r="U57" s="2"/>
      <c r="V57" s="276" t="s">
        <v>73</v>
      </c>
      <c r="W57" s="276"/>
      <c r="X57" s="276"/>
      <c r="Y57" s="88" t="s">
        <v>94</v>
      </c>
      <c r="Z57" s="2"/>
      <c r="AA57" s="2"/>
      <c r="AB57" s="2"/>
      <c r="AC57" s="2"/>
      <c r="AD57" s="2"/>
    </row>
    <row r="58" spans="1:30" x14ac:dyDescent="0.25">
      <c r="A58" s="2"/>
      <c r="B58" s="43"/>
      <c r="C58" s="191" t="s">
        <v>116</v>
      </c>
      <c r="D58" s="141">
        <v>70</v>
      </c>
      <c r="E58" s="141">
        <v>72</v>
      </c>
      <c r="F58" s="45"/>
      <c r="G58" s="45"/>
      <c r="H58" s="45"/>
      <c r="I58" s="46"/>
      <c r="J58" s="78">
        <v>72</v>
      </c>
      <c r="K58" s="45"/>
      <c r="L58" s="45"/>
      <c r="M58" s="45"/>
      <c r="N58" s="45"/>
      <c r="O58" s="46"/>
      <c r="P58" s="78">
        <v>71</v>
      </c>
      <c r="Q58" s="46"/>
      <c r="R58" s="46"/>
      <c r="S58" s="2"/>
      <c r="T58" s="2"/>
      <c r="U58" s="2"/>
      <c r="V58" s="212" t="s">
        <v>116</v>
      </c>
      <c r="W58" s="212"/>
      <c r="X58" s="212"/>
      <c r="Y58" s="78">
        <v>72</v>
      </c>
      <c r="Z58" s="2"/>
      <c r="AA58" s="2"/>
      <c r="AB58" s="2"/>
      <c r="AC58" s="2"/>
      <c r="AD58" s="2"/>
    </row>
    <row r="59" spans="1:30" x14ac:dyDescent="0.25">
      <c r="A59" s="2"/>
      <c r="B59" s="43"/>
      <c r="C59" s="200"/>
      <c r="D59" s="201"/>
      <c r="E59" s="201"/>
      <c r="F59" s="45"/>
      <c r="G59" s="45"/>
      <c r="H59" s="45"/>
      <c r="I59" s="46"/>
      <c r="J59" s="82"/>
      <c r="K59" s="45"/>
      <c r="L59" s="45"/>
      <c r="M59" s="45"/>
      <c r="N59" s="45"/>
      <c r="O59" s="46"/>
      <c r="P59" s="82"/>
      <c r="Q59" s="46"/>
      <c r="R59" s="46"/>
      <c r="S59" s="2"/>
      <c r="T59" s="2"/>
      <c r="U59" s="2"/>
      <c r="V59" s="212" t="s">
        <v>121</v>
      </c>
      <c r="W59" s="212"/>
      <c r="X59" s="212"/>
      <c r="Y59" s="78">
        <v>17</v>
      </c>
      <c r="Z59" s="2"/>
      <c r="AA59" s="2"/>
      <c r="AB59" s="2"/>
      <c r="AC59" s="2"/>
      <c r="AD59" s="2"/>
    </row>
    <row r="60" spans="1:30" s="2" customFormat="1" x14ac:dyDescent="0.25">
      <c r="B60" s="43"/>
      <c r="C60" s="44"/>
      <c r="D60" s="82"/>
      <c r="E60" s="82"/>
      <c r="F60" s="45"/>
      <c r="G60" s="45"/>
      <c r="H60" s="45"/>
      <c r="I60" s="46"/>
      <c r="J60" s="82"/>
      <c r="K60" s="45"/>
      <c r="L60" s="45"/>
      <c r="M60" s="45"/>
      <c r="N60" s="45"/>
      <c r="O60" s="46"/>
      <c r="P60" s="82"/>
      <c r="Q60" s="46"/>
      <c r="R60" s="46"/>
      <c r="S60" s="46"/>
      <c r="T60" s="46"/>
      <c r="U60" s="46"/>
      <c r="V60" s="82"/>
    </row>
    <row r="61" spans="1:30" ht="48" customHeight="1" x14ac:dyDescent="0.25">
      <c r="A61" s="2"/>
      <c r="B61" s="43"/>
      <c r="C61" s="44"/>
      <c r="D61" s="272"/>
      <c r="E61" s="272"/>
      <c r="F61" s="45"/>
      <c r="G61" s="45"/>
      <c r="H61" s="45"/>
      <c r="I61" s="46"/>
      <c r="J61" s="190"/>
      <c r="K61" s="45"/>
      <c r="L61" s="45"/>
      <c r="M61" s="45"/>
      <c r="N61" s="45"/>
      <c r="O61" s="46"/>
      <c r="P61" s="190"/>
      <c r="Q61" s="46"/>
      <c r="R61" s="46"/>
      <c r="S61" s="46"/>
      <c r="T61" s="46"/>
      <c r="U61" s="46"/>
      <c r="V61" s="277" t="s">
        <v>122</v>
      </c>
      <c r="W61" s="278"/>
      <c r="X61" s="279"/>
      <c r="Y61" s="78">
        <v>5575</v>
      </c>
      <c r="Z61" s="2"/>
      <c r="AA61" s="203" t="s">
        <v>130</v>
      </c>
      <c r="AB61" s="193">
        <v>515.4</v>
      </c>
      <c r="AC61" s="2"/>
      <c r="AD61" s="2"/>
    </row>
    <row r="62" spans="1:30" s="2" customFormat="1" x14ac:dyDescent="0.25">
      <c r="B62" s="43"/>
      <c r="C62" s="44"/>
      <c r="D62" s="190"/>
      <c r="E62" s="190"/>
      <c r="F62" s="45"/>
      <c r="G62" s="45"/>
      <c r="H62" s="45"/>
      <c r="I62" s="46"/>
      <c r="J62" s="190"/>
      <c r="K62" s="45"/>
      <c r="L62" s="45"/>
      <c r="M62" s="45"/>
      <c r="N62" s="45"/>
      <c r="O62" s="46"/>
      <c r="P62" s="190"/>
      <c r="Q62" s="46"/>
      <c r="R62" s="46"/>
      <c r="S62" s="46"/>
      <c r="T62" s="46"/>
      <c r="U62" s="46"/>
      <c r="V62" s="82"/>
    </row>
    <row r="63" spans="1:30" x14ac:dyDescent="0.25">
      <c r="A63" s="2"/>
      <c r="B63" s="43"/>
      <c r="C63" s="2"/>
      <c r="D63" s="2"/>
      <c r="E63" s="2"/>
      <c r="F63" s="81"/>
      <c r="G63" s="45"/>
      <c r="H63" s="45"/>
      <c r="I63" s="46"/>
      <c r="J63" s="190"/>
      <c r="K63" s="190"/>
      <c r="L63" s="2"/>
      <c r="M63" s="3"/>
      <c r="N63" s="2"/>
      <c r="O63" s="2"/>
      <c r="P63" s="2"/>
      <c r="Q63" s="81"/>
      <c r="R63" s="2"/>
      <c r="S63" s="2"/>
      <c r="T63" s="2"/>
      <c r="U63" s="214" t="s">
        <v>123</v>
      </c>
      <c r="V63" s="214"/>
      <c r="W63" s="214"/>
      <c r="X63" s="214"/>
      <c r="Y63" s="189" t="s">
        <v>120</v>
      </c>
      <c r="Z63" s="2"/>
      <c r="AA63" s="204"/>
      <c r="AB63" s="205"/>
      <c r="AC63" s="2"/>
    </row>
    <row r="64" spans="1:30" x14ac:dyDescent="0.25">
      <c r="A64" s="2"/>
      <c r="B64" s="43"/>
      <c r="C64" s="2"/>
      <c r="D64" s="2"/>
      <c r="E64" s="2"/>
      <c r="F64" s="45"/>
      <c r="G64" s="45"/>
      <c r="H64" s="45"/>
      <c r="I64" s="46"/>
      <c r="J64" s="190"/>
      <c r="K64" s="190"/>
      <c r="L64" s="2"/>
      <c r="M64" s="3"/>
      <c r="N64" s="2"/>
      <c r="O64" s="2"/>
      <c r="P64" s="2"/>
      <c r="Q64" s="45"/>
      <c r="R64" s="2"/>
      <c r="S64" s="2"/>
      <c r="T64" s="2"/>
      <c r="U64" s="212" t="s">
        <v>107</v>
      </c>
      <c r="V64" s="212"/>
      <c r="W64" s="212"/>
      <c r="X64" s="212"/>
      <c r="Y64" s="198">
        <v>5575</v>
      </c>
      <c r="Z64" s="2"/>
      <c r="AA64" s="206" t="s">
        <v>131</v>
      </c>
      <c r="AB64" s="209">
        <v>6090.4</v>
      </c>
      <c r="AC64" s="2"/>
    </row>
    <row r="65" spans="1:30" x14ac:dyDescent="0.25">
      <c r="A65" s="2"/>
      <c r="B65" s="43"/>
      <c r="C65" s="2"/>
      <c r="D65" s="2"/>
      <c r="E65" s="2"/>
      <c r="F65" s="45"/>
      <c r="G65" s="45"/>
      <c r="H65" s="45"/>
      <c r="I65" s="46"/>
      <c r="J65" s="190"/>
      <c r="K65" s="190"/>
      <c r="L65" s="2"/>
      <c r="M65" s="3"/>
      <c r="N65" s="2"/>
      <c r="O65" s="2"/>
      <c r="P65" s="2"/>
      <c r="Q65" s="45"/>
      <c r="R65" s="2"/>
      <c r="S65" s="2"/>
      <c r="T65" s="2"/>
      <c r="U65" s="212" t="s">
        <v>108</v>
      </c>
      <c r="V65" s="212"/>
      <c r="W65" s="212"/>
      <c r="X65" s="212"/>
      <c r="Y65" s="198">
        <v>2056.3000000000002</v>
      </c>
      <c r="Z65" s="2"/>
      <c r="AA65" s="207"/>
      <c r="AB65" s="210"/>
      <c r="AC65" s="2"/>
    </row>
    <row r="66" spans="1:30" x14ac:dyDescent="0.25">
      <c r="A66" s="2"/>
      <c r="B66" s="43"/>
      <c r="C66" s="2"/>
      <c r="D66" s="2"/>
      <c r="E66" s="2"/>
      <c r="F66" s="45"/>
      <c r="G66" s="45"/>
      <c r="H66" s="45"/>
      <c r="I66" s="46"/>
      <c r="J66" s="190"/>
      <c r="K66" s="190"/>
      <c r="L66" s="2"/>
      <c r="M66" s="3"/>
      <c r="N66" s="2"/>
      <c r="O66" s="2"/>
      <c r="P66" s="2"/>
      <c r="Q66" s="45"/>
      <c r="R66" s="2"/>
      <c r="S66" s="2"/>
      <c r="T66" s="2"/>
      <c r="U66" s="212" t="s">
        <v>109</v>
      </c>
      <c r="V66" s="212"/>
      <c r="W66" s="212"/>
      <c r="X66" s="212"/>
      <c r="Y66" s="198">
        <v>0</v>
      </c>
      <c r="Z66" s="2"/>
      <c r="AA66" s="208"/>
      <c r="AB66" s="211"/>
      <c r="AC66" s="2"/>
    </row>
    <row r="67" spans="1:3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2"/>
      <c r="O67" s="2"/>
      <c r="P67" s="2"/>
      <c r="Q67" s="2"/>
      <c r="R67" s="2"/>
      <c r="S67" s="2"/>
      <c r="T67" s="2"/>
      <c r="U67" s="212" t="s">
        <v>111</v>
      </c>
      <c r="V67" s="212"/>
      <c r="W67" s="212"/>
      <c r="X67" s="212"/>
      <c r="Y67" s="198">
        <v>55.7</v>
      </c>
      <c r="Z67" s="2"/>
      <c r="AA67" s="2"/>
      <c r="AB67" s="2"/>
      <c r="AC67" s="2"/>
    </row>
    <row r="68" spans="1:30" x14ac:dyDescent="0.25">
      <c r="A68" s="2"/>
      <c r="B68" s="43"/>
      <c r="C68" s="2"/>
      <c r="D68" s="2"/>
      <c r="E68" s="2"/>
      <c r="F68" s="45"/>
      <c r="G68" s="45"/>
      <c r="H68" s="45"/>
      <c r="I68" s="46"/>
      <c r="J68" s="131"/>
      <c r="K68" s="131"/>
      <c r="L68" s="2"/>
      <c r="M68" s="3"/>
      <c r="N68" s="2"/>
      <c r="O68" s="2"/>
      <c r="P68" s="2"/>
      <c r="Q68" s="45"/>
      <c r="R68" s="2"/>
      <c r="S68" s="2"/>
      <c r="T68" s="2"/>
      <c r="U68" s="212" t="s">
        <v>110</v>
      </c>
      <c r="V68" s="212"/>
      <c r="W68" s="212"/>
      <c r="X68" s="212"/>
      <c r="Y68" s="199">
        <f>SUM(Y69:Y72)</f>
        <v>660</v>
      </c>
      <c r="Z68" s="2"/>
      <c r="AA68" s="197" t="s">
        <v>119</v>
      </c>
      <c r="AB68" s="196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190"/>
      <c r="K69" s="190"/>
      <c r="L69" s="2"/>
      <c r="M69" s="3"/>
      <c r="N69" s="2"/>
      <c r="O69" s="2"/>
      <c r="P69" s="2"/>
      <c r="Q69" s="45"/>
      <c r="R69" s="2"/>
      <c r="S69" s="2"/>
      <c r="T69" s="2"/>
      <c r="U69" s="213" t="s">
        <v>115</v>
      </c>
      <c r="V69" s="213"/>
      <c r="W69" s="213"/>
      <c r="X69" s="213"/>
      <c r="Y69" s="198">
        <v>300</v>
      </c>
      <c r="Z69" s="2"/>
      <c r="AA69" s="193" t="s">
        <v>124</v>
      </c>
      <c r="AB69" s="202">
        <v>486.5</v>
      </c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190"/>
      <c r="K70" s="190"/>
      <c r="L70" s="2"/>
      <c r="M70" s="3"/>
      <c r="N70" s="2"/>
      <c r="O70" s="2"/>
      <c r="P70" s="2"/>
      <c r="Q70" s="45"/>
      <c r="R70" s="2"/>
      <c r="S70" s="2"/>
      <c r="T70" s="2"/>
      <c r="U70" s="213" t="s">
        <v>112</v>
      </c>
      <c r="V70" s="213"/>
      <c r="W70" s="213"/>
      <c r="X70" s="213"/>
      <c r="Y70" s="198">
        <v>60</v>
      </c>
      <c r="Z70" s="2"/>
      <c r="AA70" s="193" t="s">
        <v>118</v>
      </c>
      <c r="AB70" s="202">
        <v>76.900000000000006</v>
      </c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190"/>
      <c r="K71" s="190"/>
      <c r="L71" s="2"/>
      <c r="M71" s="3"/>
      <c r="N71" s="2"/>
      <c r="O71" s="2"/>
      <c r="P71" s="2"/>
      <c r="Q71" s="45"/>
      <c r="R71" s="2"/>
      <c r="S71" s="2"/>
      <c r="T71" s="2"/>
      <c r="U71" s="213" t="s">
        <v>113</v>
      </c>
      <c r="V71" s="213"/>
      <c r="W71" s="213"/>
      <c r="X71" s="213"/>
      <c r="Y71" s="198">
        <v>15</v>
      </c>
      <c r="Z71" s="2"/>
      <c r="AA71" s="193" t="s">
        <v>117</v>
      </c>
      <c r="AB71" s="202">
        <v>837.6</v>
      </c>
      <c r="AC71" s="2"/>
    </row>
    <row r="72" spans="1:30" x14ac:dyDescent="0.25">
      <c r="A72" s="2"/>
      <c r="B72" s="43"/>
      <c r="C72" s="2"/>
      <c r="D72" s="2"/>
      <c r="E72" s="2"/>
      <c r="F72" s="45"/>
      <c r="G72" s="45"/>
      <c r="H72" s="45"/>
      <c r="I72" s="46"/>
      <c r="J72" s="190"/>
      <c r="K72" s="190"/>
      <c r="L72" s="2"/>
      <c r="M72" s="3"/>
      <c r="N72" s="2"/>
      <c r="O72" s="2"/>
      <c r="P72" s="2"/>
      <c r="Q72" s="45"/>
      <c r="R72" s="2"/>
      <c r="S72" s="2"/>
      <c r="T72" s="2"/>
      <c r="U72" s="213" t="s">
        <v>114</v>
      </c>
      <c r="V72" s="213"/>
      <c r="W72" s="213"/>
      <c r="X72" s="213"/>
      <c r="Y72" s="198">
        <v>285</v>
      </c>
      <c r="Z72" s="2"/>
      <c r="AA72" s="2"/>
      <c r="AB72" s="2"/>
      <c r="AC72" s="2"/>
    </row>
    <row r="73" spans="1:30" x14ac:dyDescent="0.25">
      <c r="A73" s="2"/>
      <c r="B73" s="43"/>
      <c r="C73" s="194"/>
      <c r="D73" s="45"/>
      <c r="E73" s="45"/>
      <c r="F73" s="45"/>
      <c r="G73" s="45"/>
      <c r="H73" s="45"/>
      <c r="I73" s="46"/>
      <c r="J73" s="45"/>
      <c r="K73" s="45"/>
      <c r="L73" s="2"/>
      <c r="M73" s="3"/>
      <c r="N73" s="2"/>
      <c r="O73" s="2"/>
      <c r="P73" s="2"/>
      <c r="Q73" s="195"/>
      <c r="R73" s="2"/>
      <c r="S73" s="2"/>
      <c r="T73" s="2"/>
      <c r="U73" s="46"/>
      <c r="V73" s="46"/>
      <c r="W73" s="46"/>
      <c r="X73" s="45"/>
      <c r="Y73" s="45">
        <f>SUM(Y64:Y68)</f>
        <v>8347</v>
      </c>
      <c r="Z73" s="2"/>
      <c r="AA73" s="2"/>
      <c r="AB73" s="2"/>
      <c r="AC73" s="2"/>
    </row>
    <row r="74" spans="1:30" x14ac:dyDescent="0.25">
      <c r="A74" s="2"/>
      <c r="B74" s="43"/>
      <c r="C74" s="44"/>
      <c r="D74" s="45"/>
      <c r="E74" s="45"/>
      <c r="F74" s="45"/>
      <c r="G74" s="45"/>
      <c r="H74" s="45"/>
      <c r="I74" s="46"/>
      <c r="J74" s="45"/>
      <c r="K74" s="45"/>
      <c r="L74" s="45"/>
      <c r="M74" s="45"/>
      <c r="N74" s="45"/>
      <c r="O74" s="46"/>
      <c r="P74" s="45"/>
      <c r="Q74" s="45"/>
      <c r="R74" s="45"/>
      <c r="S74" s="46"/>
      <c r="T74" s="46"/>
      <c r="U74" s="46"/>
      <c r="V74" s="45"/>
      <c r="W74" s="45"/>
      <c r="X74" s="45"/>
      <c r="Y74" s="2"/>
      <c r="Z74" s="2"/>
      <c r="AA74" s="2"/>
      <c r="AB74" s="2"/>
      <c r="AC74" s="2"/>
      <c r="AD74" s="2"/>
    </row>
    <row r="75" spans="1:30" x14ac:dyDescent="0.25">
      <c r="A75" s="2"/>
      <c r="B75" s="90" t="s">
        <v>89</v>
      </c>
      <c r="C75" s="89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136"/>
      <c r="W75" s="136"/>
      <c r="X75" s="136"/>
      <c r="Y75" s="136"/>
      <c r="Z75" s="136"/>
      <c r="AA75" s="136"/>
      <c r="AB75" s="137"/>
      <c r="AC75" s="2"/>
      <c r="AD75" s="2"/>
    </row>
    <row r="76" spans="1:30" x14ac:dyDescent="0.25">
      <c r="A76" s="2"/>
      <c r="B76" s="110"/>
      <c r="M76"/>
      <c r="AB76" s="111"/>
      <c r="AC76" s="2"/>
      <c r="AD76" s="2"/>
    </row>
    <row r="77" spans="1:30" x14ac:dyDescent="0.25">
      <c r="A77" s="2"/>
      <c r="B77" s="215" t="s">
        <v>125</v>
      </c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AB77" s="111"/>
      <c r="AC77" s="2"/>
      <c r="AD77" s="2"/>
    </row>
    <row r="78" spans="1:30" x14ac:dyDescent="0.25">
      <c r="A78" s="2"/>
      <c r="B78" s="215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AB78" s="111"/>
      <c r="AC78" s="2"/>
      <c r="AD78" s="2"/>
    </row>
    <row r="79" spans="1:30" x14ac:dyDescent="0.25">
      <c r="A79" s="2"/>
      <c r="B79" s="215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AB79" s="111"/>
      <c r="AC79" s="2"/>
      <c r="AD79" s="2"/>
    </row>
    <row r="80" spans="1:30" x14ac:dyDescent="0.25">
      <c r="A80" s="2"/>
      <c r="B80" s="140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AB80" s="111"/>
      <c r="AC80" s="2"/>
      <c r="AD80" s="2"/>
    </row>
    <row r="81" spans="1:30" x14ac:dyDescent="0.25">
      <c r="A81" s="2"/>
      <c r="B81" s="140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AB81" s="111"/>
      <c r="AC81" s="2"/>
      <c r="AD81" s="2"/>
    </row>
    <row r="82" spans="1:30" x14ac:dyDescent="0.25">
      <c r="A82" s="2"/>
      <c r="B82" s="140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AB82" s="111"/>
      <c r="AC82" s="2"/>
      <c r="AD82" s="2"/>
    </row>
    <row r="83" spans="1:30" x14ac:dyDescent="0.25">
      <c r="A83" s="2"/>
      <c r="B83" s="140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AB83" s="111"/>
      <c r="AC83" s="2"/>
      <c r="AD83" s="2"/>
    </row>
    <row r="84" spans="1:30" x14ac:dyDescent="0.25">
      <c r="A84" s="2"/>
      <c r="B84" s="140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AB84" s="111"/>
      <c r="AC84" s="2"/>
      <c r="AD84" s="2"/>
    </row>
    <row r="85" spans="1:30" x14ac:dyDescent="0.25">
      <c r="A85" s="2"/>
      <c r="B85" s="140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0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0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0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0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0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0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19"/>
      <c r="C92" s="120"/>
      <c r="D92" s="121"/>
      <c r="E92" s="121"/>
      <c r="F92" s="127"/>
      <c r="G92" s="12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38"/>
      <c r="W92" s="138"/>
      <c r="X92" s="138"/>
      <c r="Y92" s="138"/>
      <c r="Z92" s="138"/>
      <c r="AA92" s="138"/>
      <c r="AB92" s="139"/>
      <c r="AC92" s="2"/>
      <c r="AD92" s="2"/>
    </row>
    <row r="93" spans="1:30" x14ac:dyDescent="0.25">
      <c r="A93" s="2"/>
      <c r="B93" s="123"/>
      <c r="C93" s="122"/>
      <c r="D93" s="123"/>
      <c r="E93" s="123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2"/>
      <c r="W93" s="2"/>
      <c r="X93" s="2"/>
      <c r="Y93" s="2"/>
      <c r="Z93" s="2"/>
      <c r="AA93" s="2"/>
      <c r="AB93" s="2"/>
      <c r="AC93" s="2"/>
      <c r="AD93" s="2"/>
    </row>
    <row r="94" spans="1:30" x14ac:dyDescent="0.25">
      <c r="A94" s="2"/>
      <c r="B94" s="123"/>
      <c r="C94" s="122"/>
      <c r="D94" s="123"/>
      <c r="E94" s="123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2"/>
      <c r="W94" s="2"/>
      <c r="X94" s="2"/>
      <c r="Y94" s="2"/>
      <c r="Z94" s="2"/>
      <c r="AA94" s="2"/>
      <c r="AB94" s="2"/>
      <c r="AC94" s="2"/>
      <c r="AD94" s="2"/>
    </row>
    <row r="95" spans="1:30" x14ac:dyDescent="0.25">
      <c r="A95" s="2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2"/>
      <c r="W95" s="2"/>
      <c r="X95" s="2"/>
      <c r="Y95" s="2"/>
      <c r="Z95" s="2"/>
      <c r="AA95" s="2"/>
      <c r="AB95" s="2"/>
      <c r="AC95" s="2"/>
      <c r="AD95" s="2"/>
    </row>
    <row r="96" spans="1:30" x14ac:dyDescent="0.25">
      <c r="A96" s="2"/>
      <c r="B96" s="49" t="s">
        <v>78</v>
      </c>
      <c r="C96" s="109">
        <v>45918</v>
      </c>
      <c r="D96" s="49" t="s">
        <v>75</v>
      </c>
      <c r="E96" s="216" t="s">
        <v>126</v>
      </c>
      <c r="F96" s="216"/>
      <c r="G96" s="216"/>
      <c r="H96" s="49"/>
      <c r="I96" s="49" t="s">
        <v>76</v>
      </c>
      <c r="J96" s="258" t="s">
        <v>127</v>
      </c>
      <c r="K96" s="258"/>
      <c r="L96" s="258"/>
      <c r="M96" s="258"/>
      <c r="N96" s="49"/>
      <c r="O96" s="49"/>
      <c r="P96" s="49"/>
      <c r="Q96" s="49"/>
      <c r="R96" s="49"/>
      <c r="S96" s="49"/>
      <c r="T96" s="49"/>
      <c r="U96" s="49"/>
      <c r="V96" s="2"/>
      <c r="W96" s="2"/>
      <c r="X96" s="2"/>
      <c r="Y96" s="2"/>
      <c r="Z96" s="2"/>
      <c r="AA96" s="2"/>
      <c r="AB96" s="2"/>
      <c r="AC96" s="2"/>
      <c r="AD96" s="2"/>
    </row>
    <row r="97" spans="1:30" ht="7.5" customHeight="1" x14ac:dyDescent="0.25">
      <c r="A97" s="2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2"/>
      <c r="W97" s="2"/>
      <c r="X97" s="2"/>
      <c r="Y97" s="2"/>
      <c r="Z97" s="2"/>
      <c r="AA97" s="2"/>
      <c r="AB97" s="2"/>
      <c r="AC97" s="2"/>
      <c r="AD97" s="2"/>
    </row>
    <row r="98" spans="1:30" x14ac:dyDescent="0.25">
      <c r="A98" s="2"/>
      <c r="B98" s="49"/>
      <c r="C98" s="49"/>
      <c r="D98" s="49" t="s">
        <v>77</v>
      </c>
      <c r="E98" s="51"/>
      <c r="F98" s="51"/>
      <c r="G98" s="51"/>
      <c r="H98" s="49"/>
      <c r="I98" s="49" t="s">
        <v>77</v>
      </c>
      <c r="J98" s="50"/>
      <c r="K98" s="50"/>
      <c r="L98" s="50"/>
      <c r="M98" s="50"/>
      <c r="N98" s="49"/>
      <c r="O98" s="49"/>
      <c r="P98" s="49"/>
      <c r="Q98" s="49"/>
      <c r="R98" s="49"/>
      <c r="S98" s="49"/>
      <c r="T98" s="49"/>
      <c r="U98" s="49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49"/>
      <c r="C99" s="49"/>
      <c r="D99" s="49"/>
      <c r="E99" s="51"/>
      <c r="F99" s="51"/>
      <c r="G99" s="51"/>
      <c r="H99" s="49"/>
      <c r="I99" s="49"/>
      <c r="J99" s="50"/>
      <c r="K99" s="50"/>
      <c r="L99" s="50"/>
      <c r="M99" s="50"/>
      <c r="N99" s="49"/>
      <c r="O99" s="49"/>
      <c r="P99" s="49"/>
      <c r="Q99" s="49"/>
      <c r="R99" s="49"/>
      <c r="S99" s="49"/>
      <c r="T99" s="49"/>
      <c r="U99" s="49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18" ht="15" hidden="1" customHeight="1" x14ac:dyDescent="0.25"/>
    <row r="132" ht="15" hidden="1" customHeight="1" x14ac:dyDescent="0.25"/>
    <row r="133" ht="15" hidden="1" customHeight="1" x14ac:dyDescent="0.25"/>
  </sheetData>
  <mergeCells count="81"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  <mergeCell ref="D61:E61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58:X58"/>
    <mergeCell ref="V59:X59"/>
    <mergeCell ref="V57:X57"/>
    <mergeCell ref="V61:X61"/>
    <mergeCell ref="E96:G96"/>
    <mergeCell ref="J96:M96"/>
    <mergeCell ref="B79:U79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B78:U78"/>
    <mergeCell ref="B77:U77"/>
    <mergeCell ref="D75:U75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U71:X71"/>
    <mergeCell ref="U72:X72"/>
    <mergeCell ref="U63:X63"/>
    <mergeCell ref="U64:X64"/>
    <mergeCell ref="U65:X65"/>
    <mergeCell ref="U66:X66"/>
    <mergeCell ref="U67:X67"/>
    <mergeCell ref="AA64:AA66"/>
    <mergeCell ref="AB64:AB66"/>
    <mergeCell ref="U68:X68"/>
    <mergeCell ref="U69:X69"/>
    <mergeCell ref="U70:X70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2026</vt:lpstr>
      <vt:lpstr>'NR 2026'!Oblast_tisku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2025-09-22T12:54:55Z</cp:lastPrinted>
  <dcterms:created xsi:type="dcterms:W3CDTF">2017-02-23T12:10:09Z</dcterms:created>
  <dcterms:modified xsi:type="dcterms:W3CDTF">2025-10-16T12:39:10Z</dcterms:modified>
</cp:coreProperties>
</file>