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A75BCD8E-3A84-4AB5-B7E6-3568EA2DE003}" xr6:coauthVersionLast="36" xr6:coauthVersionMax="47" xr10:uidLastSave="{00000000-0000-0000-0000-000000000000}"/>
  <bookViews>
    <workbookView xWindow="-105" yWindow="-105" windowWidth="34995" windowHeight="1906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0">'NR 2026'!$A$1:$AC$106</definedName>
    <definedName name="_xlnm.Print_Area" localSheetId="1">'SVR 2027-2028'!$A$1:$S$91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66" i="3" l="1"/>
  <c r="K40" i="4"/>
  <c r="J40" i="4"/>
  <c r="F25" i="4" l="1"/>
  <c r="R39" i="4"/>
  <c r="R38" i="4"/>
  <c r="R37" i="4"/>
  <c r="R36" i="4"/>
  <c r="R35" i="4"/>
  <c r="R34" i="4"/>
  <c r="R33" i="4"/>
  <c r="R32" i="4"/>
  <c r="R31" i="4"/>
  <c r="R30" i="4"/>
  <c r="R29" i="4"/>
  <c r="R24" i="4"/>
  <c r="R23" i="4"/>
  <c r="R22" i="4"/>
  <c r="R21" i="4"/>
  <c r="R20" i="4"/>
  <c r="R19" i="4"/>
  <c r="R18" i="4"/>
  <c r="R17" i="4"/>
  <c r="R16" i="4"/>
  <c r="R15" i="4"/>
  <c r="X51" i="3"/>
  <c r="W51" i="3"/>
  <c r="V51" i="3"/>
  <c r="Y54" i="3"/>
  <c r="Y53" i="3"/>
  <c r="R51" i="3"/>
  <c r="Q51" i="3"/>
  <c r="P51" i="3"/>
  <c r="S54" i="3" l="1"/>
  <c r="S53" i="3"/>
  <c r="M57" i="3" l="1"/>
  <c r="M56" i="3"/>
  <c r="M55" i="3"/>
  <c r="M54" i="3"/>
  <c r="M53" i="3"/>
  <c r="M52" i="3"/>
  <c r="M51" i="3" s="1"/>
  <c r="L51" i="3"/>
  <c r="K51" i="3"/>
  <c r="J51" i="3"/>
  <c r="F51" i="3" l="1"/>
  <c r="E51" i="3"/>
  <c r="D51" i="3"/>
  <c r="G21" i="3" l="1"/>
  <c r="P66" i="4" l="1"/>
  <c r="P71" i="4" s="1"/>
  <c r="M66" i="4"/>
  <c r="M71" i="4" s="1"/>
  <c r="J66" i="4"/>
  <c r="J71" i="4" s="1"/>
  <c r="G66" i="4"/>
  <c r="G71" i="4" s="1"/>
  <c r="D66" i="4"/>
  <c r="D71" i="4" s="1"/>
  <c r="Y73" i="3"/>
  <c r="Y78" i="3" s="1"/>
  <c r="D25" i="3"/>
  <c r="O18" i="4" l="1"/>
  <c r="O19" i="4"/>
  <c r="L18" i="4"/>
  <c r="D40" i="3"/>
  <c r="Y36" i="3"/>
  <c r="AA36" i="3" s="1"/>
  <c r="S36" i="3"/>
  <c r="U36" i="3" s="1"/>
  <c r="M36" i="3"/>
  <c r="G36" i="3"/>
  <c r="I36" i="3" s="1"/>
  <c r="Y18" i="3"/>
  <c r="AA18" i="3" s="1"/>
  <c r="S18" i="3"/>
  <c r="U18" i="3" s="1"/>
  <c r="M18" i="3"/>
  <c r="O18" i="3" s="1"/>
  <c r="G18" i="3"/>
  <c r="I18" i="3" s="1"/>
  <c r="I18" i="4" l="1"/>
  <c r="H39" i="4"/>
  <c r="H38" i="4"/>
  <c r="H37" i="4"/>
  <c r="H36" i="4"/>
  <c r="H35" i="4"/>
  <c r="H34" i="4"/>
  <c r="H33" i="4"/>
  <c r="H32" i="4"/>
  <c r="H30" i="4"/>
  <c r="H29" i="4"/>
  <c r="M40" i="4"/>
  <c r="M25" i="4"/>
  <c r="H25" i="4" l="1"/>
  <c r="M35" i="3"/>
  <c r="O15" i="4"/>
  <c r="O16" i="4"/>
  <c r="O17" i="4"/>
  <c r="O20" i="4"/>
  <c r="O21" i="4"/>
  <c r="O22" i="4"/>
  <c r="O23" i="4"/>
  <c r="O24" i="4"/>
  <c r="N25" i="4"/>
  <c r="P25" i="4"/>
  <c r="Q25" i="4"/>
  <c r="O29" i="4"/>
  <c r="O30" i="4"/>
  <c r="O31" i="4"/>
  <c r="O32" i="4"/>
  <c r="O33" i="4"/>
  <c r="O34" i="4"/>
  <c r="O35" i="4"/>
  <c r="O36" i="4"/>
  <c r="O37" i="4"/>
  <c r="O38" i="4"/>
  <c r="O39" i="4"/>
  <c r="N40" i="4"/>
  <c r="P40" i="4"/>
  <c r="Q40" i="4"/>
  <c r="Q41" i="4" l="1"/>
  <c r="R25" i="4"/>
  <c r="M41" i="4"/>
  <c r="O40" i="4"/>
  <c r="N41" i="4"/>
  <c r="O25" i="4"/>
  <c r="P41" i="4"/>
  <c r="R40" i="4"/>
  <c r="K25" i="4"/>
  <c r="H40" i="4"/>
  <c r="H41" i="4" s="1"/>
  <c r="E25" i="4"/>
  <c r="I35" i="4"/>
  <c r="E40" i="4"/>
  <c r="Z25" i="3"/>
  <c r="X25" i="3"/>
  <c r="W25" i="3"/>
  <c r="V25" i="3"/>
  <c r="T25" i="3"/>
  <c r="R25" i="3"/>
  <c r="Q25" i="3"/>
  <c r="P25" i="3"/>
  <c r="N25" i="3"/>
  <c r="L25" i="3"/>
  <c r="K25" i="3"/>
  <c r="J25" i="3"/>
  <c r="H25" i="3"/>
  <c r="F25" i="3"/>
  <c r="E25" i="3"/>
  <c r="R41" i="4" l="1"/>
  <c r="R42" i="4" s="1"/>
  <c r="G25" i="3"/>
  <c r="S25" i="3"/>
  <c r="Y25" i="3"/>
  <c r="O41" i="4"/>
  <c r="O42" i="4" s="1"/>
  <c r="K41" i="4"/>
  <c r="E41" i="4"/>
  <c r="M25" i="3"/>
  <c r="Y57" i="3"/>
  <c r="Y56" i="3"/>
  <c r="Y55" i="3"/>
  <c r="Y52" i="3"/>
  <c r="Y51" i="3"/>
  <c r="S57" i="3"/>
  <c r="S56" i="3"/>
  <c r="S55" i="3"/>
  <c r="S52" i="3"/>
  <c r="S51" i="3"/>
  <c r="G56" i="3"/>
  <c r="G57" i="3"/>
  <c r="Z40" i="3"/>
  <c r="X40" i="3"/>
  <c r="W40" i="3"/>
  <c r="W41" i="3" s="1"/>
  <c r="V40" i="3"/>
  <c r="Y39" i="3"/>
  <c r="Y38" i="3"/>
  <c r="Y37" i="3"/>
  <c r="AA37" i="3" s="1"/>
  <c r="Y35" i="3"/>
  <c r="Y34" i="3"/>
  <c r="Y33" i="3"/>
  <c r="Y32" i="3"/>
  <c r="Y31" i="3"/>
  <c r="Y30" i="3"/>
  <c r="Y29" i="3"/>
  <c r="Y24" i="3"/>
  <c r="Y23" i="3"/>
  <c r="Y22" i="3"/>
  <c r="Y21" i="3"/>
  <c r="Y20" i="3"/>
  <c r="Y19" i="3"/>
  <c r="AA19" i="3" s="1"/>
  <c r="Y17" i="3"/>
  <c r="Y16" i="3"/>
  <c r="Y15" i="3"/>
  <c r="S15" i="3"/>
  <c r="U15" i="3" s="1"/>
  <c r="T40" i="3"/>
  <c r="R40" i="3"/>
  <c r="Q40" i="3"/>
  <c r="P40" i="3"/>
  <c r="S39" i="3"/>
  <c r="U39" i="3" s="1"/>
  <c r="S38" i="3"/>
  <c r="U38" i="3" s="1"/>
  <c r="S37" i="3"/>
  <c r="U37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4" i="3"/>
  <c r="U24" i="3" s="1"/>
  <c r="S23" i="3"/>
  <c r="U23" i="3" s="1"/>
  <c r="S22" i="3"/>
  <c r="U22" i="3" s="1"/>
  <c r="S21" i="3"/>
  <c r="U21" i="3" s="1"/>
  <c r="S20" i="3"/>
  <c r="U20" i="3" s="1"/>
  <c r="S19" i="3"/>
  <c r="U19" i="3" s="1"/>
  <c r="S17" i="3"/>
  <c r="U17" i="3" s="1"/>
  <c r="S16" i="3"/>
  <c r="U16" i="3" s="1"/>
  <c r="U25" i="3" l="1"/>
  <c r="L19" i="4"/>
  <c r="AA23" i="3"/>
  <c r="L23" i="4"/>
  <c r="AA30" i="3"/>
  <c r="L30" i="4"/>
  <c r="AA34" i="3"/>
  <c r="L34" i="4"/>
  <c r="AA38" i="3"/>
  <c r="L38" i="4"/>
  <c r="AA15" i="3"/>
  <c r="AA20" i="3"/>
  <c r="L20" i="4"/>
  <c r="AA24" i="3"/>
  <c r="L24" i="4"/>
  <c r="AA31" i="3"/>
  <c r="L31" i="4"/>
  <c r="AA35" i="3"/>
  <c r="L35" i="4"/>
  <c r="AA39" i="3"/>
  <c r="L39" i="4"/>
  <c r="AA16" i="3"/>
  <c r="L16" i="4"/>
  <c r="AA21" i="3"/>
  <c r="L21" i="4"/>
  <c r="AA32" i="3"/>
  <c r="L32" i="4"/>
  <c r="L36" i="4"/>
  <c r="AA17" i="3"/>
  <c r="L17" i="4"/>
  <c r="AA22" i="3"/>
  <c r="L22" i="4"/>
  <c r="AA29" i="3"/>
  <c r="AA33" i="3"/>
  <c r="L33" i="4"/>
  <c r="L37" i="4"/>
  <c r="Z41" i="3"/>
  <c r="X41" i="3"/>
  <c r="V41" i="3"/>
  <c r="Y40" i="3"/>
  <c r="R41" i="3"/>
  <c r="T41" i="3"/>
  <c r="S40" i="3"/>
  <c r="Q41" i="3"/>
  <c r="U40" i="3"/>
  <c r="P41" i="3"/>
  <c r="G29" i="3"/>
  <c r="G15" i="3"/>
  <c r="AA25" i="3" l="1"/>
  <c r="AA40" i="3"/>
  <c r="L29" i="4"/>
  <c r="L40" i="4" s="1"/>
  <c r="L15" i="4"/>
  <c r="L25" i="4" s="1"/>
  <c r="J25" i="4"/>
  <c r="J41" i="4" s="1"/>
  <c r="Y41" i="3"/>
  <c r="S41" i="3"/>
  <c r="U41" i="3"/>
  <c r="G39" i="3"/>
  <c r="AA41" i="3" l="1"/>
  <c r="AA42" i="3" s="1"/>
  <c r="L41" i="4"/>
  <c r="L42" i="4" s="1"/>
  <c r="U42" i="3"/>
  <c r="G19" i="3"/>
  <c r="G52" i="3" l="1"/>
  <c r="G55" i="3"/>
  <c r="G51" i="3"/>
  <c r="N40" i="3" l="1"/>
  <c r="L40" i="3"/>
  <c r="K40" i="3"/>
  <c r="M39" i="3"/>
  <c r="M38" i="3"/>
  <c r="M37" i="3"/>
  <c r="I37" i="4" s="1"/>
  <c r="O35" i="3"/>
  <c r="AB35" i="3" s="1"/>
  <c r="M34" i="3"/>
  <c r="M33" i="3"/>
  <c r="M32" i="3"/>
  <c r="J40" i="3"/>
  <c r="M30" i="3"/>
  <c r="M29" i="3"/>
  <c r="M24" i="3"/>
  <c r="M23" i="3"/>
  <c r="M22" i="3"/>
  <c r="M21" i="3"/>
  <c r="M20" i="3"/>
  <c r="M19" i="3"/>
  <c r="M17" i="3"/>
  <c r="M16" i="3"/>
  <c r="M15" i="3"/>
  <c r="F40" i="3"/>
  <c r="E40" i="3"/>
  <c r="H40" i="3"/>
  <c r="I39" i="3"/>
  <c r="G30" i="3"/>
  <c r="G32" i="3"/>
  <c r="G33" i="3"/>
  <c r="G34" i="3"/>
  <c r="G35" i="3"/>
  <c r="G37" i="3"/>
  <c r="G38" i="3"/>
  <c r="I29" i="3"/>
  <c r="G31" i="3"/>
  <c r="I15" i="3"/>
  <c r="G16" i="3"/>
  <c r="G17" i="3"/>
  <c r="I19" i="3"/>
  <c r="G20" i="3"/>
  <c r="I21" i="3"/>
  <c r="G22" i="3"/>
  <c r="G23" i="3"/>
  <c r="G24" i="3"/>
  <c r="O21" i="3" l="1"/>
  <c r="AB21" i="3" s="1"/>
  <c r="I21" i="4"/>
  <c r="O15" i="3"/>
  <c r="AB15" i="3" s="1"/>
  <c r="G15" i="4"/>
  <c r="O22" i="3"/>
  <c r="AB22" i="3" s="1"/>
  <c r="I22" i="4"/>
  <c r="O16" i="3"/>
  <c r="AB16" i="3" s="1"/>
  <c r="G16" i="4"/>
  <c r="I16" i="4" s="1"/>
  <c r="O23" i="3"/>
  <c r="AB23" i="3" s="1"/>
  <c r="G23" i="4"/>
  <c r="I23" i="4" s="1"/>
  <c r="O17" i="3"/>
  <c r="AB17" i="3" s="1"/>
  <c r="G17" i="4"/>
  <c r="I17" i="4" s="1"/>
  <c r="O24" i="3"/>
  <c r="AB24" i="3" s="1"/>
  <c r="G24" i="4"/>
  <c r="I24" i="4" s="1"/>
  <c r="O19" i="3"/>
  <c r="AB19" i="3" s="1"/>
  <c r="I19" i="4"/>
  <c r="O20" i="3"/>
  <c r="AB20" i="3" s="1"/>
  <c r="I20" i="4"/>
  <c r="M40" i="3"/>
  <c r="I22" i="3"/>
  <c r="I17" i="3"/>
  <c r="I35" i="3"/>
  <c r="I30" i="3"/>
  <c r="O39" i="3"/>
  <c r="AB39" i="3" s="1"/>
  <c r="I39" i="4"/>
  <c r="I16" i="3"/>
  <c r="I38" i="3"/>
  <c r="I34" i="3"/>
  <c r="O36" i="3"/>
  <c r="AB36" i="3" s="1"/>
  <c r="I36" i="4"/>
  <c r="I24" i="3"/>
  <c r="I20" i="3"/>
  <c r="I37" i="3"/>
  <c r="I33" i="3"/>
  <c r="O29" i="3"/>
  <c r="AB29" i="3" s="1"/>
  <c r="I29" i="4"/>
  <c r="O33" i="3"/>
  <c r="AB33" i="3" s="1"/>
  <c r="I33" i="4"/>
  <c r="I23" i="3"/>
  <c r="I31" i="3"/>
  <c r="I32" i="3"/>
  <c r="O30" i="3"/>
  <c r="AB30" i="3" s="1"/>
  <c r="I30" i="4"/>
  <c r="O34" i="3"/>
  <c r="AB34" i="3" s="1"/>
  <c r="I34" i="4"/>
  <c r="O38" i="3"/>
  <c r="AB38" i="3" s="1"/>
  <c r="I38" i="4"/>
  <c r="O32" i="3"/>
  <c r="AB32" i="3" s="1"/>
  <c r="K41" i="3"/>
  <c r="E41" i="3"/>
  <c r="N41" i="3"/>
  <c r="J41" i="3"/>
  <c r="M31" i="3"/>
  <c r="O37" i="3"/>
  <c r="AB37" i="3" s="1"/>
  <c r="L41" i="3"/>
  <c r="H41" i="3"/>
  <c r="F41" i="3"/>
  <c r="G25" i="4" l="1"/>
  <c r="I15" i="4"/>
  <c r="I25" i="4" s="1"/>
  <c r="O25" i="3"/>
  <c r="AB25" i="3" s="1"/>
  <c r="I40" i="3"/>
  <c r="I25" i="3"/>
  <c r="O31" i="3"/>
  <c r="AB31" i="3" s="1"/>
  <c r="I31" i="4"/>
  <c r="D25" i="4"/>
  <c r="F40" i="4"/>
  <c r="D40" i="4"/>
  <c r="I32" i="4"/>
  <c r="D41" i="3"/>
  <c r="G40" i="3"/>
  <c r="G41" i="3" s="1"/>
  <c r="M41" i="3"/>
  <c r="I41" i="3" l="1"/>
  <c r="G40" i="4"/>
  <c r="G41" i="4" s="1"/>
  <c r="F41" i="4"/>
  <c r="F42" i="4" s="1"/>
  <c r="I40" i="4"/>
  <c r="D41" i="4"/>
  <c r="O40" i="3"/>
  <c r="AB40" i="3" s="1"/>
  <c r="I42" i="3"/>
  <c r="I41" i="4" l="1"/>
  <c r="I42" i="4" s="1"/>
  <c r="O41" i="3"/>
  <c r="AB41" i="3" s="1"/>
  <c r="O42" i="3" l="1"/>
  <c r="AB42" i="3" s="1"/>
</calcChain>
</file>

<file path=xl/sharedStrings.xml><?xml version="1.0" encoding="utf-8"?>
<sst xmlns="http://schemas.openxmlformats.org/spreadsheetml/2006/main" count="401" uniqueCount="162">
  <si>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</si>
  <si>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</si>
  <si>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</si>
  <si>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</si>
  <si>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</si>
  <si>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</si>
  <si>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</si>
  <si>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</si>
  <si>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</si>
  <si>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</si>
  <si>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</si>
  <si>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</si>
  <si>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</si>
  <si>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</si>
  <si>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</si>
  <si>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</si>
  <si>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</si>
  <si>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</si>
  <si>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</si>
  <si>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</si>
  <si>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</si>
  <si>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</si>
  <si>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</si>
  <si>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</si>
  <si>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</si>
  <si>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</si>
  <si>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</si>
  <si>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</si>
  <si>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</si>
  <si>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</si>
  <si>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</si>
  <si>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</si>
  <si>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</si>
  <si>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</si>
  <si>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</si>
  <si>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</si>
  <si>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</si>
  <si>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</si>
  <si>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</si>
  <si>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</si>
  <si>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</si>
  <si>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</si>
  <si>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</si>
  <si>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</si>
  <si>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</si>
  <si>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</si>
  <si>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</si>
  <si>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</si>
  <si>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</si>
  <si>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</si>
  <si>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</si>
  <si>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</si>
  <si>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</si>
  <si>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</si>
  <si>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</si>
  <si>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</si>
  <si>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</si>
  <si>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</si>
  <si>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</si>
  <si>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</si>
  <si>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</si>
  <si>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</si>
  <si>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</si>
  <si>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</si>
  <si>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</si>
  <si>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</si>
  <si>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</si>
  <si>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</si>
  <si>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</si>
  <si>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</si>
  <si>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</si>
  <si>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</si>
  <si>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</si>
  <si>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</si>
  <si>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</si>
  <si>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</si>
  <si>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</si>
  <si>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</si>
  <si>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</si>
  <si>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</si>
  <si>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</si>
  <si>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</si>
  <si>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</si>
  <si>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</si>
  <si>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</si>
  <si>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</si>
  <si>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</si>
  <si>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</si>
  <si>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</si>
  <si>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</si>
  <si>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</si>
  <si>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</si>
  <si>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</si>
  <si>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</si>
  <si>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</si>
  <si>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</si>
  <si>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</si>
  <si>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</si>
  <si>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</si>
  <si>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</si>
  <si>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</si>
  <si>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</si>
  <si>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</si>
  <si>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</si>
  <si>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</si>
  <si>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</si>
  <si>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</si>
  <si>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</si>
  <si>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</si>
  <si>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</si>
  <si>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</si>
  <si>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</si>
  <si>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</si>
  <si>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</si>
  <si>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</si>
  <si>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</si>
  <si>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</si>
  <si>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</si>
  <si>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</si>
  <si>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</si>
  <si>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Upravený rozpočet (plán NaV 2025)</t>
  </si>
  <si>
    <t>Účelový příspěvek zřizovatele - nepedagogičtí pracovníci - ÚZ 707</t>
  </si>
  <si>
    <t>3.a</t>
  </si>
  <si>
    <t>Účel. přísp. zřizovatele - nepedagogičtí pracovníci + ONIV - ÚZ 707</t>
  </si>
  <si>
    <t>Účel. Přísp. zřizovatele (s vyúčtováním) - granty OŠ, OE</t>
  </si>
  <si>
    <t>Neinvestiční příspěvek zřizovatele - zřizovatelské funkce</t>
  </si>
  <si>
    <t>v tom:  platy zaměstnanců</t>
  </si>
  <si>
    <t>- platy nepedagogických pracovníků</t>
  </si>
  <si>
    <t>- odvody sociálního a zdravotního pojištění</t>
  </si>
  <si>
    <t>- ostatní osobní nájklady (DPP, DPČ, aj.)</t>
  </si>
  <si>
    <t>- ONIV</t>
  </si>
  <si>
    <t>- příděl do FKSP</t>
  </si>
  <si>
    <t>b) výdaje na další vzdělávání pedagogických pracovníků</t>
  </si>
  <si>
    <t>c) výdaje školy na dopravu při akcích dle RVP</t>
  </si>
  <si>
    <t>d) ostatní</t>
  </si>
  <si>
    <t>a) výdaje na učební pomůcky, školní potřeby a učebnice</t>
  </si>
  <si>
    <t>- z toho nepedagogických pracovníků</t>
  </si>
  <si>
    <t>Počet zaměstnanců</t>
  </si>
  <si>
    <t>- celá organizace</t>
  </si>
  <si>
    <t>Odměny</t>
  </si>
  <si>
    <t>Příplatky za vedení</t>
  </si>
  <si>
    <t>Objem</t>
  </si>
  <si>
    <t>Plán 2026</t>
  </si>
  <si>
    <t>- z toho nepedagogiští pracovníci</t>
  </si>
  <si>
    <t>Limit mzdových prostředků (nepedagogičtí prac.)</t>
  </si>
  <si>
    <t>2026   - ÚZ 707 - nepedagogičtí pracovníci + ONIV</t>
  </si>
  <si>
    <t>Osobní příplatky</t>
  </si>
  <si>
    <t>ÚZ 707 - nepedagogičtí pracovníci + ONIV</t>
  </si>
  <si>
    <t>Základní škola Chomutov, Školní 1480</t>
  </si>
  <si>
    <t>Školní 1480/61, Chomutov, 430 01</t>
  </si>
  <si>
    <t xml:space="preserve">z toho NPO </t>
  </si>
  <si>
    <t xml:space="preserve">z toho OP JAK </t>
  </si>
  <si>
    <t>46789731</t>
  </si>
  <si>
    <t xml:space="preserve">Školní 1480/61, Chomutov </t>
  </si>
  <si>
    <t xml:space="preserve">Edita Drexlerová </t>
  </si>
  <si>
    <t xml:space="preserve">mgr Bc. Kateřina Burket </t>
  </si>
  <si>
    <t>Skutečnost k 31.12.2024:  náklad ve výši 41.324,- Kč (čerpání FO ) AU 3xx - zahrnuto do nákladů i výnosů vlastních výnosů ( použitý FO), odpisy ve výši 1.434.449,26 Kč kryté účtem 403-transfer  AU 3xx - zahrnuto do nákladů i výnosů vlastní činnosti, daň z úroků ve výši 83.737,08 Kč Au 3xx - náklad vlastních zdrojů, prodej čipů 6.292,- Kč AU 3xx - zahrnuto do nákladů i výnosů vlastní činnosti.</t>
  </si>
  <si>
    <t>V roce 2027 - bylo počítáno s navýšením platů NPP a zároveň navýšení cen u dodavatelů.</t>
  </si>
  <si>
    <t>Navýšení provozních finančních prostředků v roce 2026 je nezbytné k tomu, aby: byla zajištěna bezpečnost a funkčnost školní budovy, mohlo dojít k postupné modernizaci a obnově zastaralého vybavení, byla vytvořena kvalitní podpora pro vzdělávání dětí odpovídající 21. století.  Díky navýšeným prostředkům bude možné zajistit lepší podmínky pro výuku, zvýšit komfort pro žáky i pedagogy.</t>
  </si>
  <si>
    <t>Limit mzdových prostředků (OPST - pedagogové)</t>
  </si>
  <si>
    <t>Limit mzdových prostředků celkem (NPP a PP )</t>
  </si>
  <si>
    <t>- z toho PP z OPST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</si>
</sst>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#,##0.0_ ;[Red]\-#,##0.0\ "/>
    <numFmt numFmtId="166" formatCode="#,##0.00_ ;[Red]\-#,##0.00\ "/>
    <numFmt numFmtId="167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9" fontId="21" fillId="0" borderId="0" applyFont="0" applyFill="0" applyBorder="0" applyAlignment="0" applyProtection="0"/>
  </cellStyleXfs>
  <cellXfs count="318">
    <xf numFmtId="0" fontId="0" fillId="0" borderId="0" xfId="0"/>
    <xf numFmtId="10" fontId="0" fillId="0" borderId="0" xfId="0" applyNumberForma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0" fontId="0" fillId="0" borderId="2" xfId="0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0" fontId="0" fillId="0" borderId="49" xfId="0" applyBorder="1" applyProtection="1">
      <protection locked="0"/>
    </xf>
    <xf numFmtId="164" fontId="0" fillId="0" borderId="11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1" fillId="0" borderId="0" xfId="2" applyFont="1"/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164" fontId="1" fillId="0" borderId="1" xfId="0" applyNumberFormat="1" applyFont="1" applyBorder="1" applyAlignment="1" applyProtection="1">
      <alignment horizontal="center"/>
      <protection locked="0"/>
    </xf>
    <xf numFmtId="164" fontId="1" fillId="8" borderId="0" xfId="0" applyNumberFormat="1" applyFont="1" applyFill="1" applyAlignment="1" applyProtection="1">
      <alignment horizontal="center"/>
      <protection locked="0"/>
    </xf>
    <xf numFmtId="49" fontId="1" fillId="0" borderId="1" xfId="0" applyNumberFormat="1" applyFont="1" applyBorder="1"/>
    <xf numFmtId="49" fontId="0" fillId="0" borderId="1" xfId="0" applyNumberFormat="1" applyBorder="1"/>
    <xf numFmtId="49" fontId="0" fillId="0" borderId="1" xfId="0" applyNumberFormat="1" applyBorder="1" applyAlignment="1">
      <alignment horizontal="left" indent="2"/>
    </xf>
    <xf numFmtId="0" fontId="1" fillId="4" borderId="1" xfId="0" applyFont="1" applyFill="1" applyBorder="1"/>
    <xf numFmtId="0" fontId="7" fillId="4" borderId="50" xfId="0" applyFont="1" applyFill="1" applyBorder="1"/>
    <xf numFmtId="0" fontId="1" fillId="8" borderId="63" xfId="0" applyFont="1" applyFill="1" applyBorder="1"/>
    <xf numFmtId="164" fontId="1" fillId="8" borderId="63" xfId="0" applyNumberFormat="1" applyFont="1" applyFill="1" applyBorder="1" applyProtection="1">
      <protection locked="0"/>
    </xf>
    <xf numFmtId="0" fontId="0" fillId="0" borderId="1" xfId="0" applyBorder="1"/>
    <xf numFmtId="0" fontId="1" fillId="8" borderId="0" xfId="0" applyFont="1" applyFill="1" applyAlignment="1">
      <alignment horizontal="right"/>
    </xf>
    <xf numFmtId="10" fontId="1" fillId="8" borderId="0" xfId="3" applyNumberFormat="1" applyFont="1" applyFill="1" applyBorder="1" applyProtection="1"/>
    <xf numFmtId="0" fontId="0" fillId="8" borderId="1" xfId="0" applyFill="1" applyBorder="1"/>
    <xf numFmtId="0" fontId="1" fillId="8" borderId="1" xfId="0" applyFont="1" applyFill="1" applyBorder="1"/>
    <xf numFmtId="164" fontId="1" fillId="13" borderId="1" xfId="0" applyNumberFormat="1" applyFont="1" applyFill="1" applyBorder="1" applyAlignment="1" applyProtection="1">
      <alignment horizontal="center"/>
      <protection locked="0"/>
    </xf>
    <xf numFmtId="164" fontId="1" fillId="13" borderId="1" xfId="0" applyNumberFormat="1" applyFont="1" applyFill="1" applyBorder="1" applyAlignment="1" applyProtection="1">
      <alignment horizontal="right"/>
      <protection locked="0"/>
    </xf>
    <xf numFmtId="49" fontId="0" fillId="8" borderId="0" xfId="0" applyNumberFormat="1" applyFill="1"/>
    <xf numFmtId="164" fontId="0" fillId="8" borderId="0" xfId="0" applyNumberFormat="1" applyFill="1" applyProtection="1">
      <protection locked="0"/>
    </xf>
    <xf numFmtId="164" fontId="0" fillId="0" borderId="1" xfId="0" applyNumberFormat="1" applyBorder="1"/>
    <xf numFmtId="2" fontId="0" fillId="0" borderId="2" xfId="0" applyNumberFormat="1" applyBorder="1" applyProtection="1">
      <protection locked="0"/>
    </xf>
    <xf numFmtId="164" fontId="12" fillId="0" borderId="1" xfId="0" applyNumberFormat="1" applyFont="1" applyBorder="1" applyAlignment="1" applyProtection="1">
      <alignment horizontal="right"/>
      <protection locked="0"/>
    </xf>
    <xf numFmtId="164" fontId="12" fillId="0" borderId="1" xfId="0" applyNumberFormat="1" applyFont="1" applyBorder="1"/>
    <xf numFmtId="167" fontId="0" fillId="0" borderId="49" xfId="0" applyNumberFormat="1" applyBorder="1" applyProtection="1">
      <protection locked="0"/>
    </xf>
    <xf numFmtId="0" fontId="0" fillId="0" borderId="43" xfId="0" applyBorder="1" applyAlignment="1">
      <alignment horizontal="center"/>
    </xf>
    <xf numFmtId="0" fontId="0" fillId="0" borderId="63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1" fillId="8" borderId="0" xfId="0" applyNumberFormat="1" applyFont="1" applyFill="1" applyAlignment="1" applyProtection="1">
      <alignment horizontal="center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0" fontId="1" fillId="12" borderId="1" xfId="0" applyFont="1" applyFill="1" applyBorder="1" applyAlignment="1">
      <alignment horizontal="left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/>
    </xf>
    <xf numFmtId="49" fontId="0" fillId="0" borderId="1" xfId="0" applyNumberFormat="1" applyBorder="1" applyAlignment="1">
      <alignment horizontal="left" indent="2"/>
    </xf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4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  <cellStyle name="Procenta" xfId="3" builtinId="5"/>
  </cellStyles>
  <dxfs count="2">
    <dxf>
      <font>
        <color theme="0"/>
      </font>
      <numFmt numFmtId="168" formatCode=";;;"/>
    </dxf>
    <dxf>
      <numFmt numFmtId="16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300"/>
  <sheetViews>
    <sheetView showGridLines="0" topLeftCell="F26" zoomScale="80" zoomScaleNormal="80" zoomScaleSheetLayoutView="80" workbookViewId="0">
      <selection activeCell="AA57" sqref="AA5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7.28515625" bestFit="1" customWidth="1"/>
    <col min="13" max="13" width="23.42578125" style="1" bestFit="1" customWidth="1"/>
    <col min="14" max="14" width="13.28515625" customWidth="1"/>
    <col min="15" max="15" width="11.28515625" customWidth="1"/>
    <col min="16" max="17" width="16.42578125" customWidth="1"/>
    <col min="18" max="18" width="17.28515625" bestFit="1" customWidth="1"/>
    <col min="19" max="19" width="21.140625" customWidth="1"/>
    <col min="20" max="20" width="12.42578125" customWidth="1"/>
    <col min="21" max="21" width="10.85546875" customWidth="1"/>
    <col min="22" max="22" width="16.140625" bestFit="1" customWidth="1"/>
    <col min="23" max="23" width="14.140625" bestFit="1" customWidth="1"/>
    <col min="24" max="24" width="19.42578125" bestFit="1" customWidth="1"/>
    <col min="25" max="25" width="21.85546875" customWidth="1"/>
    <col min="26" max="26" width="12.5703125" customWidth="1"/>
    <col min="27" max="27" width="19.42578125" bestFit="1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0" ht="21" x14ac:dyDescent="0.35">
      <c r="A2" s="2"/>
      <c r="B2" s="4" t="s">
        <v>111</v>
      </c>
      <c r="C2" s="2"/>
      <c r="D2" s="2"/>
      <c r="E2" s="2"/>
      <c r="F2" s="2"/>
      <c r="G2" s="2"/>
      <c r="H2" s="2"/>
      <c r="I2" s="2"/>
      <c r="J2" s="2"/>
      <c r="K2" s="2"/>
      <c r="L2" s="2"/>
      <c r="M2" s="3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30" ht="7.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3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21" x14ac:dyDescent="0.35">
      <c r="A4" s="2"/>
      <c r="B4" s="2" t="s">
        <v>43</v>
      </c>
      <c r="C4" s="2"/>
      <c r="D4" s="276" t="s">
        <v>148</v>
      </c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2"/>
      <c r="W4" s="2"/>
      <c r="X4" s="2"/>
      <c r="Y4" s="2"/>
      <c r="Z4" s="2"/>
      <c r="AA4" s="2"/>
      <c r="AB4" s="2"/>
      <c r="AC4" s="2"/>
    </row>
    <row r="5" spans="1:30" ht="3.75" customHeigh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30" x14ac:dyDescent="0.25">
      <c r="A6" s="2"/>
      <c r="B6" s="2" t="s">
        <v>44</v>
      </c>
      <c r="C6" s="2"/>
      <c r="D6" s="79">
        <v>46789731</v>
      </c>
      <c r="E6" s="2"/>
      <c r="F6" s="2"/>
      <c r="G6" s="2"/>
      <c r="H6" s="2"/>
      <c r="I6" s="2"/>
      <c r="J6" s="2"/>
      <c r="K6" s="2"/>
      <c r="L6" s="2"/>
      <c r="M6" s="3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75" customHeight="1" x14ac:dyDescent="0.25">
      <c r="A7" s="2"/>
      <c r="B7" s="2"/>
      <c r="C7" s="2"/>
      <c r="D7" s="5"/>
      <c r="E7" s="2"/>
      <c r="F7" s="2"/>
      <c r="G7" s="2"/>
      <c r="H7" s="2"/>
      <c r="I7" s="2"/>
      <c r="J7" s="2"/>
      <c r="K7" s="2"/>
      <c r="L7" s="2"/>
      <c r="M7" s="3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30" x14ac:dyDescent="0.25">
      <c r="A8" s="2"/>
      <c r="B8" s="2" t="s">
        <v>45</v>
      </c>
      <c r="C8" s="2"/>
      <c r="D8" s="277" t="s">
        <v>149</v>
      </c>
      <c r="E8" s="277"/>
      <c r="F8" s="277"/>
      <c r="G8" s="277"/>
      <c r="H8" s="277"/>
      <c r="I8" s="277"/>
      <c r="J8" s="277"/>
      <c r="K8" s="277"/>
      <c r="L8" s="277"/>
      <c r="M8" s="277"/>
      <c r="N8" s="277"/>
      <c r="O8" s="277"/>
      <c r="P8" s="277"/>
      <c r="Q8" s="277"/>
      <c r="R8" s="277"/>
      <c r="S8" s="277"/>
      <c r="T8" s="277"/>
      <c r="U8" s="277"/>
      <c r="V8" s="2"/>
      <c r="W8" s="2"/>
      <c r="X8" s="2"/>
      <c r="Y8" s="2"/>
      <c r="Z8" s="2"/>
      <c r="AA8" s="2"/>
      <c r="AB8" s="2"/>
      <c r="AC8" s="2"/>
    </row>
    <row r="9" spans="1:30" ht="15.75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3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30" ht="29.25" customHeight="1" thickBot="1" x14ac:dyDescent="0.3">
      <c r="A10" s="2"/>
      <c r="B10" s="300" t="s">
        <v>37</v>
      </c>
      <c r="C10" s="281" t="s">
        <v>38</v>
      </c>
      <c r="D10" s="253" t="s">
        <v>112</v>
      </c>
      <c r="E10" s="254"/>
      <c r="F10" s="254"/>
      <c r="G10" s="254"/>
      <c r="H10" s="254"/>
      <c r="I10" s="255"/>
      <c r="J10" s="253" t="s">
        <v>120</v>
      </c>
      <c r="K10" s="254"/>
      <c r="L10" s="254"/>
      <c r="M10" s="254"/>
      <c r="N10" s="254"/>
      <c r="O10" s="255"/>
      <c r="P10" s="253" t="s">
        <v>113</v>
      </c>
      <c r="Q10" s="254"/>
      <c r="R10" s="254"/>
      <c r="S10" s="254"/>
      <c r="T10" s="254"/>
      <c r="U10" s="255"/>
      <c r="V10" s="253" t="s">
        <v>114</v>
      </c>
      <c r="W10" s="254"/>
      <c r="X10" s="254"/>
      <c r="Y10" s="254"/>
      <c r="Z10" s="254"/>
      <c r="AA10" s="255"/>
      <c r="AB10" s="240" t="s">
        <v>109</v>
      </c>
      <c r="AC10" s="2"/>
      <c r="AD10" s="2"/>
    </row>
    <row r="11" spans="1:30" ht="30.75" customHeight="1" thickBot="1" x14ac:dyDescent="0.3">
      <c r="A11" s="2"/>
      <c r="B11" s="301"/>
      <c r="C11" s="282"/>
      <c r="D11" s="243" t="s">
        <v>39</v>
      </c>
      <c r="E11" s="244"/>
      <c r="F11" s="244"/>
      <c r="G11" s="245"/>
      <c r="H11" s="6" t="s">
        <v>40</v>
      </c>
      <c r="I11" s="6" t="s">
        <v>61</v>
      </c>
      <c r="J11" s="243" t="s">
        <v>39</v>
      </c>
      <c r="K11" s="244"/>
      <c r="L11" s="244"/>
      <c r="M11" s="245"/>
      <c r="N11" s="6" t="s">
        <v>40</v>
      </c>
      <c r="O11" s="6" t="s">
        <v>61</v>
      </c>
      <c r="P11" s="243" t="s">
        <v>39</v>
      </c>
      <c r="Q11" s="244"/>
      <c r="R11" s="244"/>
      <c r="S11" s="245"/>
      <c r="T11" s="6" t="s">
        <v>40</v>
      </c>
      <c r="U11" s="6" t="s">
        <v>61</v>
      </c>
      <c r="V11" s="243" t="s">
        <v>39</v>
      </c>
      <c r="W11" s="244"/>
      <c r="X11" s="244"/>
      <c r="Y11" s="245"/>
      <c r="Z11" s="6" t="s">
        <v>40</v>
      </c>
      <c r="AA11" s="6" t="s">
        <v>61</v>
      </c>
      <c r="AB11" s="241"/>
      <c r="AC11" s="2"/>
      <c r="AD11" s="2"/>
    </row>
    <row r="12" spans="1:30" ht="15.75" customHeight="1" thickBot="1" x14ac:dyDescent="0.3">
      <c r="A12" s="2"/>
      <c r="B12" s="301"/>
      <c r="C12" s="283"/>
      <c r="D12" s="246" t="s">
        <v>62</v>
      </c>
      <c r="E12" s="247"/>
      <c r="F12" s="247"/>
      <c r="G12" s="247"/>
      <c r="H12" s="247"/>
      <c r="I12" s="248"/>
      <c r="J12" s="246" t="s">
        <v>62</v>
      </c>
      <c r="K12" s="247"/>
      <c r="L12" s="247"/>
      <c r="M12" s="247"/>
      <c r="N12" s="247"/>
      <c r="O12" s="248"/>
      <c r="P12" s="246" t="s">
        <v>62</v>
      </c>
      <c r="Q12" s="247"/>
      <c r="R12" s="247"/>
      <c r="S12" s="247"/>
      <c r="T12" s="247"/>
      <c r="U12" s="248"/>
      <c r="V12" s="246" t="s">
        <v>62</v>
      </c>
      <c r="W12" s="247"/>
      <c r="X12" s="247"/>
      <c r="Y12" s="247"/>
      <c r="Z12" s="247"/>
      <c r="AA12" s="248"/>
      <c r="AB12" s="241"/>
      <c r="AC12" s="2"/>
      <c r="AD12" s="2"/>
    </row>
    <row r="13" spans="1:30" ht="15.75" customHeight="1" thickBot="1" x14ac:dyDescent="0.3">
      <c r="A13" s="2"/>
      <c r="B13" s="302"/>
      <c r="C13" s="284"/>
      <c r="D13" s="249" t="s">
        <v>57</v>
      </c>
      <c r="E13" s="250"/>
      <c r="F13" s="250"/>
      <c r="G13" s="238" t="s">
        <v>63</v>
      </c>
      <c r="H13" s="256" t="s">
        <v>66</v>
      </c>
      <c r="I13" s="251" t="s">
        <v>62</v>
      </c>
      <c r="J13" s="249" t="s">
        <v>57</v>
      </c>
      <c r="K13" s="250"/>
      <c r="L13" s="250"/>
      <c r="M13" s="238" t="s">
        <v>63</v>
      </c>
      <c r="N13" s="256" t="s">
        <v>66</v>
      </c>
      <c r="O13" s="251" t="s">
        <v>62</v>
      </c>
      <c r="P13" s="249" t="s">
        <v>57</v>
      </c>
      <c r="Q13" s="250"/>
      <c r="R13" s="250"/>
      <c r="S13" s="238" t="s">
        <v>63</v>
      </c>
      <c r="T13" s="256" t="s">
        <v>66</v>
      </c>
      <c r="U13" s="251" t="s">
        <v>62</v>
      </c>
      <c r="V13" s="249" t="s">
        <v>57</v>
      </c>
      <c r="W13" s="250"/>
      <c r="X13" s="250"/>
      <c r="Y13" s="238" t="s">
        <v>63</v>
      </c>
      <c r="Z13" s="256" t="s">
        <v>66</v>
      </c>
      <c r="AA13" s="251" t="s">
        <v>62</v>
      </c>
      <c r="AB13" s="241"/>
      <c r="AC13" s="2"/>
      <c r="AD13" s="2"/>
    </row>
    <row r="14" spans="1:30" ht="15.75" thickBot="1" x14ac:dyDescent="0.3">
      <c r="A14" s="2"/>
      <c r="B14" s="7"/>
      <c r="C14" s="8"/>
      <c r="D14" s="128" t="s">
        <v>58</v>
      </c>
      <c r="E14" s="129" t="s">
        <v>90</v>
      </c>
      <c r="F14" s="129" t="s">
        <v>59</v>
      </c>
      <c r="G14" s="239"/>
      <c r="H14" s="257"/>
      <c r="I14" s="252"/>
      <c r="J14" s="128" t="s">
        <v>58</v>
      </c>
      <c r="K14" s="129" t="s">
        <v>90</v>
      </c>
      <c r="L14" s="129" t="s">
        <v>59</v>
      </c>
      <c r="M14" s="239"/>
      <c r="N14" s="257"/>
      <c r="O14" s="252"/>
      <c r="P14" s="128" t="s">
        <v>58</v>
      </c>
      <c r="Q14" s="129" t="s">
        <v>90</v>
      </c>
      <c r="R14" s="129" t="s">
        <v>59</v>
      </c>
      <c r="S14" s="239"/>
      <c r="T14" s="257"/>
      <c r="U14" s="252"/>
      <c r="V14" s="128" t="s">
        <v>58</v>
      </c>
      <c r="W14" s="129" t="s">
        <v>90</v>
      </c>
      <c r="X14" s="129" t="s">
        <v>59</v>
      </c>
      <c r="Y14" s="239"/>
      <c r="Z14" s="257"/>
      <c r="AA14" s="252"/>
      <c r="AB14" s="242"/>
      <c r="AC14" s="2"/>
      <c r="AD14" s="2"/>
    </row>
    <row r="15" spans="1:30" x14ac:dyDescent="0.25">
      <c r="A15" s="2"/>
      <c r="B15" s="32" t="s">
        <v>0</v>
      </c>
      <c r="C15" s="33" t="s">
        <v>52</v>
      </c>
      <c r="D15" s="9"/>
      <c r="E15" s="10"/>
      <c r="F15" s="52">
        <v>1889.152</v>
      </c>
      <c r="G15" s="58">
        <f>SUM(D15:F15)</f>
        <v>1889.152</v>
      </c>
      <c r="H15" s="61"/>
      <c r="I15" s="11">
        <f>G15+H15</f>
        <v>1889.152</v>
      </c>
      <c r="J15" s="9"/>
      <c r="K15" s="10"/>
      <c r="L15" s="52">
        <v>2700</v>
      </c>
      <c r="M15" s="185">
        <f t="shared" ref="M15:M24" si="0">SUM(J15:L15)</f>
        <v>2700</v>
      </c>
      <c r="N15" s="61"/>
      <c r="O15" s="186">
        <f>M15+N15</f>
        <v>2700</v>
      </c>
      <c r="P15" s="9"/>
      <c r="Q15" s="10"/>
      <c r="R15" s="52">
        <v>1066.7429999999999</v>
      </c>
      <c r="S15" s="58">
        <f>SUM(P15:R15)</f>
        <v>1066.7429999999999</v>
      </c>
      <c r="T15" s="61"/>
      <c r="U15" s="11">
        <f>S15+T15</f>
        <v>1066.7429999999999</v>
      </c>
      <c r="V15" s="9"/>
      <c r="W15" s="10"/>
      <c r="X15" s="52">
        <v>2880</v>
      </c>
      <c r="Y15" s="58">
        <f>SUM(V15:X15)</f>
        <v>2880</v>
      </c>
      <c r="Z15" s="61"/>
      <c r="AA15" s="11">
        <f>Y15+Z15</f>
        <v>2880</v>
      </c>
      <c r="AB15" s="132">
        <f>(AA15/O15)</f>
        <v>1.0666666666666667</v>
      </c>
      <c r="AC15" s="2"/>
      <c r="AD15" s="2"/>
    </row>
    <row r="16" spans="1:30" x14ac:dyDescent="0.25">
      <c r="A16" s="2"/>
      <c r="B16" s="12" t="s">
        <v>1</v>
      </c>
      <c r="C16" s="114" t="s">
        <v>125</v>
      </c>
      <c r="D16" s="53">
        <v>7780</v>
      </c>
      <c r="E16" s="13"/>
      <c r="F16" s="13"/>
      <c r="G16" s="59">
        <f t="shared" ref="G16:G24" si="1">SUM(D16:F16)</f>
        <v>7780</v>
      </c>
      <c r="H16" s="62"/>
      <c r="I16" s="11">
        <f t="shared" ref="I16:I24" si="2">G16+H16</f>
        <v>7780</v>
      </c>
      <c r="J16" s="53">
        <v>8400</v>
      </c>
      <c r="K16" s="13"/>
      <c r="L16" s="13"/>
      <c r="M16" s="187">
        <f t="shared" si="0"/>
        <v>8400</v>
      </c>
      <c r="N16" s="62"/>
      <c r="O16" s="186">
        <f t="shared" ref="O16:O21" si="3">M16+N16</f>
        <v>8400</v>
      </c>
      <c r="P16" s="53">
        <v>4282</v>
      </c>
      <c r="Q16" s="13"/>
      <c r="R16" s="13"/>
      <c r="S16" s="59">
        <f t="shared" ref="S16:S24" si="4">SUM(P16:R16)</f>
        <v>4282</v>
      </c>
      <c r="T16" s="62"/>
      <c r="U16" s="11">
        <f t="shared" ref="U16:U21" si="5">S16+T16</f>
        <v>4282</v>
      </c>
      <c r="V16" s="53">
        <v>9100</v>
      </c>
      <c r="W16" s="13"/>
      <c r="X16" s="13"/>
      <c r="Y16" s="59">
        <f t="shared" ref="Y16:Y24" si="6">SUM(V16:X16)</f>
        <v>9100</v>
      </c>
      <c r="Z16" s="62"/>
      <c r="AA16" s="11">
        <f t="shared" ref="AA16:AA21" si="7">Y16+Z16</f>
        <v>9100</v>
      </c>
      <c r="AB16" s="132">
        <f t="shared" ref="AB16:AB25" si="8">(AA16/O16)</f>
        <v>1.0833333333333333</v>
      </c>
      <c r="AC16" s="2"/>
      <c r="AD16" s="2"/>
    </row>
    <row r="17" spans="1:30" x14ac:dyDescent="0.25">
      <c r="A17" s="2"/>
      <c r="B17" s="12" t="s">
        <v>3</v>
      </c>
      <c r="C17" s="115" t="s">
        <v>124</v>
      </c>
      <c r="D17" s="54">
        <v>244.6</v>
      </c>
      <c r="E17" s="14"/>
      <c r="F17" s="14"/>
      <c r="G17" s="59">
        <f t="shared" si="1"/>
        <v>244.6</v>
      </c>
      <c r="H17" s="63"/>
      <c r="I17" s="11">
        <f t="shared" si="2"/>
        <v>244.6</v>
      </c>
      <c r="J17" s="54">
        <v>1578.6</v>
      </c>
      <c r="K17" s="14"/>
      <c r="L17" s="14"/>
      <c r="M17" s="187">
        <f t="shared" si="0"/>
        <v>1578.6</v>
      </c>
      <c r="N17" s="63"/>
      <c r="O17" s="186">
        <f t="shared" si="3"/>
        <v>1578.6</v>
      </c>
      <c r="P17" s="54">
        <v>168.3</v>
      </c>
      <c r="Q17" s="14"/>
      <c r="R17" s="14"/>
      <c r="S17" s="59">
        <f t="shared" si="4"/>
        <v>168.3</v>
      </c>
      <c r="T17" s="63"/>
      <c r="U17" s="11">
        <f t="shared" si="5"/>
        <v>168.3</v>
      </c>
      <c r="V17" s="54"/>
      <c r="W17" s="14"/>
      <c r="X17" s="14"/>
      <c r="Y17" s="59">
        <f t="shared" si="6"/>
        <v>0</v>
      </c>
      <c r="Z17" s="63"/>
      <c r="AA17" s="11">
        <f t="shared" si="7"/>
        <v>0</v>
      </c>
      <c r="AB17" s="132">
        <f t="shared" si="8"/>
        <v>0</v>
      </c>
      <c r="AC17" s="2"/>
      <c r="AD17" s="2"/>
    </row>
    <row r="18" spans="1:30" x14ac:dyDescent="0.25">
      <c r="A18" s="2"/>
      <c r="B18" s="12" t="s">
        <v>122</v>
      </c>
      <c r="C18" s="217" t="s">
        <v>123</v>
      </c>
      <c r="D18" s="54"/>
      <c r="E18" s="14"/>
      <c r="F18" s="14"/>
      <c r="G18" s="59">
        <f t="shared" si="1"/>
        <v>0</v>
      </c>
      <c r="H18" s="62"/>
      <c r="I18" s="11">
        <f t="shared" si="2"/>
        <v>0</v>
      </c>
      <c r="J18" s="15"/>
      <c r="K18" s="55">
        <v>46927.116999999998</v>
      </c>
      <c r="L18" s="14"/>
      <c r="M18" s="187">
        <f t="shared" si="0"/>
        <v>46927.116999999998</v>
      </c>
      <c r="N18" s="61"/>
      <c r="O18" s="186">
        <f t="shared" si="3"/>
        <v>46927.116999999998</v>
      </c>
      <c r="P18" s="54"/>
      <c r="Q18" s="14"/>
      <c r="R18" s="14"/>
      <c r="S18" s="59">
        <f t="shared" si="4"/>
        <v>0</v>
      </c>
      <c r="T18" s="62"/>
      <c r="U18" s="11">
        <f t="shared" si="5"/>
        <v>0</v>
      </c>
      <c r="V18" s="54">
        <v>8043.4440000000004</v>
      </c>
      <c r="W18" s="14"/>
      <c r="X18" s="14"/>
      <c r="Y18" s="59">
        <f t="shared" si="6"/>
        <v>8043.4440000000004</v>
      </c>
      <c r="Z18" s="62"/>
      <c r="AA18" s="11">
        <f t="shared" si="7"/>
        <v>8043.4440000000004</v>
      </c>
      <c r="AB18" s="132"/>
      <c r="AC18" s="2"/>
      <c r="AD18" s="2"/>
    </row>
    <row r="19" spans="1:30" x14ac:dyDescent="0.25">
      <c r="A19" s="2"/>
      <c r="B19" s="12" t="s">
        <v>5</v>
      </c>
      <c r="C19" s="116" t="s">
        <v>53</v>
      </c>
      <c r="D19" s="15"/>
      <c r="E19" s="55">
        <v>49839.944000000003</v>
      </c>
      <c r="F19" s="14"/>
      <c r="G19" s="59">
        <f t="shared" si="1"/>
        <v>49839.944000000003</v>
      </c>
      <c r="H19" s="61"/>
      <c r="I19" s="11">
        <f t="shared" si="2"/>
        <v>49839.944000000003</v>
      </c>
      <c r="J19" s="16"/>
      <c r="K19" s="14"/>
      <c r="L19" s="55">
        <v>656.72699999999998</v>
      </c>
      <c r="M19" s="187">
        <f t="shared" si="0"/>
        <v>656.72699999999998</v>
      </c>
      <c r="N19" s="61"/>
      <c r="O19" s="186">
        <f t="shared" si="3"/>
        <v>656.72699999999998</v>
      </c>
      <c r="P19" s="15"/>
      <c r="Q19" s="55">
        <v>24576.460999999999</v>
      </c>
      <c r="R19" s="14"/>
      <c r="S19" s="59">
        <f t="shared" si="4"/>
        <v>24576.460999999999</v>
      </c>
      <c r="T19" s="61"/>
      <c r="U19" s="11">
        <f t="shared" si="5"/>
        <v>24576.460999999999</v>
      </c>
      <c r="V19" s="15"/>
      <c r="W19" s="55">
        <v>36158</v>
      </c>
      <c r="X19" s="14"/>
      <c r="Y19" s="59">
        <f t="shared" si="6"/>
        <v>36158</v>
      </c>
      <c r="Z19" s="61"/>
      <c r="AA19" s="11">
        <f t="shared" si="7"/>
        <v>36158</v>
      </c>
      <c r="AB19" s="132">
        <f t="shared" si="8"/>
        <v>55.057885544526115</v>
      </c>
      <c r="AC19" s="2"/>
      <c r="AD19" s="2"/>
    </row>
    <row r="20" spans="1:30" x14ac:dyDescent="0.25">
      <c r="A20" s="2"/>
      <c r="B20" s="12" t="s">
        <v>7</v>
      </c>
      <c r="C20" s="36" t="s">
        <v>46</v>
      </c>
      <c r="D20" s="16"/>
      <c r="E20" s="14"/>
      <c r="F20" s="55">
        <v>1434.4490000000001</v>
      </c>
      <c r="G20" s="59">
        <f t="shared" si="1"/>
        <v>1434.4490000000001</v>
      </c>
      <c r="H20" s="61"/>
      <c r="I20" s="11">
        <f t="shared" si="2"/>
        <v>1434.4490000000001</v>
      </c>
      <c r="J20" s="15"/>
      <c r="K20" s="13"/>
      <c r="L20" s="56">
        <v>50</v>
      </c>
      <c r="M20" s="187">
        <f t="shared" si="0"/>
        <v>50</v>
      </c>
      <c r="N20" s="61"/>
      <c r="O20" s="186">
        <f t="shared" si="3"/>
        <v>50</v>
      </c>
      <c r="P20" s="16"/>
      <c r="Q20" s="14"/>
      <c r="R20" s="55">
        <v>450.11700000000002</v>
      </c>
      <c r="S20" s="59">
        <f t="shared" si="4"/>
        <v>450.11700000000002</v>
      </c>
      <c r="T20" s="61"/>
      <c r="U20" s="11">
        <f t="shared" si="5"/>
        <v>450.11700000000002</v>
      </c>
      <c r="V20" s="16"/>
      <c r="W20" s="14"/>
      <c r="X20" s="55">
        <v>505.58600000000001</v>
      </c>
      <c r="Y20" s="59">
        <f t="shared" si="6"/>
        <v>505.58600000000001</v>
      </c>
      <c r="Z20" s="61"/>
      <c r="AA20" s="11">
        <f t="shared" si="7"/>
        <v>505.58600000000001</v>
      </c>
      <c r="AB20" s="132">
        <f t="shared" si="8"/>
        <v>10.11172</v>
      </c>
      <c r="AC20" s="2"/>
      <c r="AD20" s="2"/>
    </row>
    <row r="21" spans="1:30" x14ac:dyDescent="0.25">
      <c r="A21" s="2"/>
      <c r="B21" s="12" t="s">
        <v>9</v>
      </c>
      <c r="C21" s="117" t="s">
        <v>47</v>
      </c>
      <c r="D21" s="15"/>
      <c r="E21" s="13"/>
      <c r="F21" s="56">
        <v>293.37599999999998</v>
      </c>
      <c r="G21" s="59">
        <f t="shared" si="1"/>
        <v>293.37599999999998</v>
      </c>
      <c r="H21" s="61"/>
      <c r="I21" s="11">
        <f t="shared" si="2"/>
        <v>293.37599999999998</v>
      </c>
      <c r="J21" s="15"/>
      <c r="K21" s="13"/>
      <c r="L21" s="56">
        <v>200</v>
      </c>
      <c r="M21" s="187">
        <f t="shared" si="0"/>
        <v>200</v>
      </c>
      <c r="N21" s="64"/>
      <c r="O21" s="186">
        <f t="shared" si="3"/>
        <v>200</v>
      </c>
      <c r="P21" s="15"/>
      <c r="Q21" s="13"/>
      <c r="R21" s="56">
        <v>355.73599999999999</v>
      </c>
      <c r="S21" s="59">
        <f t="shared" si="4"/>
        <v>355.73599999999999</v>
      </c>
      <c r="T21" s="61"/>
      <c r="U21" s="11">
        <f t="shared" si="5"/>
        <v>355.73599999999999</v>
      </c>
      <c r="V21" s="15"/>
      <c r="W21" s="13"/>
      <c r="X21" s="56">
        <v>300</v>
      </c>
      <c r="Y21" s="59">
        <f t="shared" si="6"/>
        <v>300</v>
      </c>
      <c r="Z21" s="61"/>
      <c r="AA21" s="11">
        <f t="shared" si="7"/>
        <v>300</v>
      </c>
      <c r="AB21" s="132">
        <f t="shared" si="8"/>
        <v>1.5</v>
      </c>
      <c r="AC21" s="2"/>
      <c r="AD21" s="2"/>
    </row>
    <row r="22" spans="1:30" x14ac:dyDescent="0.25">
      <c r="A22" s="2"/>
      <c r="B22" s="12" t="s">
        <v>11</v>
      </c>
      <c r="C22" s="35" t="s">
        <v>2</v>
      </c>
      <c r="D22" s="15"/>
      <c r="E22" s="13"/>
      <c r="F22" s="56">
        <v>463.68200000000002</v>
      </c>
      <c r="G22" s="59">
        <f t="shared" si="1"/>
        <v>463.68200000000002</v>
      </c>
      <c r="H22" s="64">
        <v>489.66500000000002</v>
      </c>
      <c r="I22" s="11">
        <f>G22+H22</f>
        <v>953.34699999999998</v>
      </c>
      <c r="J22" s="15"/>
      <c r="K22" s="13"/>
      <c r="L22" s="56"/>
      <c r="M22" s="187">
        <f t="shared" si="0"/>
        <v>0</v>
      </c>
      <c r="N22" s="64">
        <v>200</v>
      </c>
      <c r="O22" s="186">
        <f>M22+N22</f>
        <v>200</v>
      </c>
      <c r="P22" s="15"/>
      <c r="Q22" s="13"/>
      <c r="R22" s="56">
        <v>286.66500000000002</v>
      </c>
      <c r="S22" s="59">
        <f t="shared" si="4"/>
        <v>286.66500000000002</v>
      </c>
      <c r="T22" s="64">
        <v>241.16499999999999</v>
      </c>
      <c r="U22" s="11">
        <f>S22+T22</f>
        <v>527.83000000000004</v>
      </c>
      <c r="V22" s="15"/>
      <c r="W22" s="13"/>
      <c r="X22" s="56">
        <v>70</v>
      </c>
      <c r="Y22" s="59">
        <f t="shared" si="6"/>
        <v>70</v>
      </c>
      <c r="Z22" s="64">
        <v>250</v>
      </c>
      <c r="AA22" s="11">
        <f>Y22+Z22</f>
        <v>320</v>
      </c>
      <c r="AB22" s="132">
        <f t="shared" si="8"/>
        <v>1.6</v>
      </c>
      <c r="AC22" s="2"/>
      <c r="AD22" s="2"/>
    </row>
    <row r="23" spans="1:30" x14ac:dyDescent="0.25">
      <c r="A23" s="2"/>
      <c r="B23" s="12" t="s">
        <v>13</v>
      </c>
      <c r="C23" s="35" t="s">
        <v>4</v>
      </c>
      <c r="D23" s="15"/>
      <c r="E23" s="13"/>
      <c r="F23" s="56"/>
      <c r="G23" s="59">
        <f t="shared" si="1"/>
        <v>0</v>
      </c>
      <c r="H23" s="64">
        <v>489.66500000000002</v>
      </c>
      <c r="I23" s="11">
        <f t="shared" si="2"/>
        <v>489.66500000000002</v>
      </c>
      <c r="J23" s="18"/>
      <c r="K23" s="19"/>
      <c r="L23" s="57"/>
      <c r="M23" s="187">
        <f t="shared" si="0"/>
        <v>0</v>
      </c>
      <c r="N23" s="65">
        <v>200</v>
      </c>
      <c r="O23" s="186">
        <f t="shared" ref="O23:O24" si="9">M23+N23</f>
        <v>200</v>
      </c>
      <c r="P23" s="15"/>
      <c r="Q23" s="13"/>
      <c r="R23" s="56"/>
      <c r="S23" s="59">
        <f t="shared" si="4"/>
        <v>0</v>
      </c>
      <c r="T23" s="64">
        <v>241.16499999999999</v>
      </c>
      <c r="U23" s="11">
        <f t="shared" ref="U23:U24" si="10">S23+T23</f>
        <v>241.16499999999999</v>
      </c>
      <c r="V23" s="15"/>
      <c r="W23" s="13"/>
      <c r="X23" s="56"/>
      <c r="Y23" s="59">
        <f t="shared" si="6"/>
        <v>0</v>
      </c>
      <c r="Z23" s="64">
        <v>250</v>
      </c>
      <c r="AA23" s="11">
        <f t="shared" ref="AA23:AA24" si="11">Y23+Z23</f>
        <v>250</v>
      </c>
      <c r="AB23" s="132">
        <f t="shared" si="8"/>
        <v>1.25</v>
      </c>
      <c r="AC23" s="2"/>
      <c r="AD23" s="2"/>
    </row>
    <row r="24" spans="1:30" ht="15.75" thickBot="1" x14ac:dyDescent="0.3">
      <c r="A24" s="2"/>
      <c r="B24" s="118" t="s">
        <v>15</v>
      </c>
      <c r="C24" s="119" t="s">
        <v>6</v>
      </c>
      <c r="D24" s="18"/>
      <c r="E24" s="19"/>
      <c r="F24" s="57"/>
      <c r="G24" s="60">
        <f t="shared" si="1"/>
        <v>0</v>
      </c>
      <c r="H24" s="65"/>
      <c r="I24" s="20">
        <f t="shared" si="2"/>
        <v>0</v>
      </c>
      <c r="J24" s="188"/>
      <c r="K24" s="189"/>
      <c r="L24" s="190"/>
      <c r="M24" s="191">
        <f t="shared" si="0"/>
        <v>0</v>
      </c>
      <c r="N24" s="192"/>
      <c r="O24" s="193">
        <f t="shared" si="9"/>
        <v>0</v>
      </c>
      <c r="P24" s="18"/>
      <c r="Q24" s="19"/>
      <c r="R24" s="57"/>
      <c r="S24" s="60">
        <f t="shared" si="4"/>
        <v>0</v>
      </c>
      <c r="T24" s="65"/>
      <c r="U24" s="20">
        <f t="shared" si="10"/>
        <v>0</v>
      </c>
      <c r="V24" s="18"/>
      <c r="W24" s="19"/>
      <c r="X24" s="57"/>
      <c r="Y24" s="60">
        <f t="shared" si="6"/>
        <v>0</v>
      </c>
      <c r="Z24" s="65"/>
      <c r="AA24" s="20">
        <f t="shared" si="11"/>
        <v>0</v>
      </c>
      <c r="AB24" s="135" t="e">
        <f t="shared" si="8"/>
        <v>#DIV/0!</v>
      </c>
      <c r="AC24" s="2"/>
      <c r="AD24" s="2"/>
    </row>
    <row r="25" spans="1:30" ht="15.75" thickBot="1" x14ac:dyDescent="0.3">
      <c r="A25" s="2"/>
      <c r="B25" s="21" t="s">
        <v>17</v>
      </c>
      <c r="C25" s="22" t="s">
        <v>8</v>
      </c>
      <c r="D25" s="23">
        <f>SUM(D15:D22)</f>
        <v>8024.6</v>
      </c>
      <c r="E25" s="24">
        <f>SUM(E15:E22)</f>
        <v>49839.944000000003</v>
      </c>
      <c r="F25" s="24">
        <f>SUM(F15:F22)</f>
        <v>4080.6589999999997</v>
      </c>
      <c r="G25" s="25">
        <f>SUM(D25:F25)</f>
        <v>61945.203000000001</v>
      </c>
      <c r="H25" s="26">
        <f>SUM(H15:H22)</f>
        <v>489.66500000000002</v>
      </c>
      <c r="I25" s="26">
        <f>SUM(I15:I22)</f>
        <v>62434.868000000002</v>
      </c>
      <c r="J25" s="194">
        <f>SUM(J15:J22)</f>
        <v>9978.6</v>
      </c>
      <c r="K25" s="195">
        <f>SUM(K15:K22)</f>
        <v>46927.116999999998</v>
      </c>
      <c r="L25" s="195">
        <f>SUM(L15:L22)</f>
        <v>3606.7269999999999</v>
      </c>
      <c r="M25" s="196">
        <f>SUM(J25:L25)</f>
        <v>60512.443999999996</v>
      </c>
      <c r="N25" s="197">
        <f>SUM(N15:N22)</f>
        <v>200</v>
      </c>
      <c r="O25" s="197">
        <f>SUM(O15:O22)</f>
        <v>60712.443999999996</v>
      </c>
      <c r="P25" s="23">
        <f>SUM(P15:P22)</f>
        <v>4450.3</v>
      </c>
      <c r="Q25" s="24">
        <f>SUM(Q15:Q22)</f>
        <v>24576.460999999999</v>
      </c>
      <c r="R25" s="24">
        <f>SUM(R15:R22)</f>
        <v>2159.261</v>
      </c>
      <c r="S25" s="25">
        <f>SUM(P25:R25)</f>
        <v>31186.021999999997</v>
      </c>
      <c r="T25" s="26">
        <f>SUM(T15:T22)</f>
        <v>241.16499999999999</v>
      </c>
      <c r="U25" s="26">
        <f>SUM(U15:U22)</f>
        <v>31427.187000000002</v>
      </c>
      <c r="V25" s="23">
        <f>SUM(V15:V22)</f>
        <v>17143.444</v>
      </c>
      <c r="W25" s="24">
        <f>SUM(W15:W22)</f>
        <v>36158</v>
      </c>
      <c r="X25" s="24">
        <f>SUM(X15:X22)</f>
        <v>3755.5860000000002</v>
      </c>
      <c r="Y25" s="25">
        <f>SUM(V25:X25)</f>
        <v>57057.030000000006</v>
      </c>
      <c r="Z25" s="26">
        <f>SUM(Z15:Z22)</f>
        <v>250</v>
      </c>
      <c r="AA25" s="26">
        <f>SUM(AA15:AA22)</f>
        <v>57307.030000000006</v>
      </c>
      <c r="AB25" s="136">
        <f t="shared" si="8"/>
        <v>0.94390912676814676</v>
      </c>
      <c r="AC25" s="2"/>
      <c r="AD25" s="2"/>
    </row>
    <row r="26" spans="1:30" ht="15.75" customHeight="1" thickBot="1" x14ac:dyDescent="0.3">
      <c r="A26" s="2"/>
      <c r="B26" s="27"/>
      <c r="C26" s="28"/>
      <c r="D26" s="268" t="s">
        <v>68</v>
      </c>
      <c r="E26" s="269"/>
      <c r="F26" s="269"/>
      <c r="G26" s="270"/>
      <c r="H26" s="270"/>
      <c r="I26" s="271"/>
      <c r="J26" s="287" t="s">
        <v>68</v>
      </c>
      <c r="K26" s="288"/>
      <c r="L26" s="288"/>
      <c r="M26" s="289"/>
      <c r="N26" s="289"/>
      <c r="O26" s="290"/>
      <c r="P26" s="268" t="s">
        <v>68</v>
      </c>
      <c r="Q26" s="269"/>
      <c r="R26" s="269"/>
      <c r="S26" s="270"/>
      <c r="T26" s="270"/>
      <c r="U26" s="271"/>
      <c r="V26" s="268" t="s">
        <v>68</v>
      </c>
      <c r="W26" s="269"/>
      <c r="X26" s="269"/>
      <c r="Y26" s="270"/>
      <c r="Z26" s="270"/>
      <c r="AA26" s="271"/>
      <c r="AB26" s="261" t="s">
        <v>109</v>
      </c>
      <c r="AC26" s="2"/>
      <c r="AD26" s="2"/>
    </row>
    <row r="27" spans="1:30" ht="15.75" thickBot="1" x14ac:dyDescent="0.3">
      <c r="A27" s="2"/>
      <c r="B27" s="285" t="s">
        <v>37</v>
      </c>
      <c r="C27" s="281" t="s">
        <v>38</v>
      </c>
      <c r="D27" s="264" t="s">
        <v>69</v>
      </c>
      <c r="E27" s="265"/>
      <c r="F27" s="265"/>
      <c r="G27" s="238" t="s">
        <v>64</v>
      </c>
      <c r="H27" s="266" t="s">
        <v>67</v>
      </c>
      <c r="I27" s="258" t="s">
        <v>68</v>
      </c>
      <c r="J27" s="291" t="s">
        <v>69</v>
      </c>
      <c r="K27" s="292"/>
      <c r="L27" s="292"/>
      <c r="M27" s="293" t="s">
        <v>64</v>
      </c>
      <c r="N27" s="295" t="s">
        <v>67</v>
      </c>
      <c r="O27" s="297" t="s">
        <v>68</v>
      </c>
      <c r="P27" s="264" t="s">
        <v>69</v>
      </c>
      <c r="Q27" s="265"/>
      <c r="R27" s="265"/>
      <c r="S27" s="238" t="s">
        <v>64</v>
      </c>
      <c r="T27" s="266" t="s">
        <v>67</v>
      </c>
      <c r="U27" s="258" t="s">
        <v>68</v>
      </c>
      <c r="V27" s="264" t="s">
        <v>69</v>
      </c>
      <c r="W27" s="265"/>
      <c r="X27" s="265"/>
      <c r="Y27" s="238" t="s">
        <v>64</v>
      </c>
      <c r="Z27" s="266" t="s">
        <v>67</v>
      </c>
      <c r="AA27" s="258" t="s">
        <v>68</v>
      </c>
      <c r="AB27" s="262"/>
      <c r="AC27" s="2"/>
      <c r="AD27" s="2"/>
    </row>
    <row r="28" spans="1:30" ht="15.75" thickBot="1" x14ac:dyDescent="0.3">
      <c r="A28" s="2"/>
      <c r="B28" s="286"/>
      <c r="C28" s="282"/>
      <c r="D28" s="29" t="s">
        <v>54</v>
      </c>
      <c r="E28" s="30" t="s">
        <v>55</v>
      </c>
      <c r="F28" s="31" t="s">
        <v>56</v>
      </c>
      <c r="G28" s="239"/>
      <c r="H28" s="267"/>
      <c r="I28" s="259"/>
      <c r="J28" s="198" t="s">
        <v>54</v>
      </c>
      <c r="K28" s="199" t="s">
        <v>55</v>
      </c>
      <c r="L28" s="200" t="s">
        <v>56</v>
      </c>
      <c r="M28" s="294"/>
      <c r="N28" s="296"/>
      <c r="O28" s="298"/>
      <c r="P28" s="29" t="s">
        <v>54</v>
      </c>
      <c r="Q28" s="30" t="s">
        <v>55</v>
      </c>
      <c r="R28" s="31" t="s">
        <v>56</v>
      </c>
      <c r="S28" s="239"/>
      <c r="T28" s="267"/>
      <c r="U28" s="259"/>
      <c r="V28" s="29" t="s">
        <v>54</v>
      </c>
      <c r="W28" s="30" t="s">
        <v>55</v>
      </c>
      <c r="X28" s="31" t="s">
        <v>56</v>
      </c>
      <c r="Y28" s="239"/>
      <c r="Z28" s="267"/>
      <c r="AA28" s="259"/>
      <c r="AB28" s="263"/>
      <c r="AC28" s="2"/>
      <c r="AD28" s="2"/>
    </row>
    <row r="29" spans="1:30" x14ac:dyDescent="0.25">
      <c r="A29" s="2"/>
      <c r="B29" s="32" t="s">
        <v>19</v>
      </c>
      <c r="C29" s="33" t="s">
        <v>10</v>
      </c>
      <c r="D29" s="66">
        <v>279.43</v>
      </c>
      <c r="E29" s="66"/>
      <c r="F29" s="66"/>
      <c r="G29" s="67">
        <f>SUM(D29:F29)</f>
        <v>279.43</v>
      </c>
      <c r="H29" s="67"/>
      <c r="I29" s="34">
        <f>G29+H29</f>
        <v>279.43</v>
      </c>
      <c r="J29" s="73">
        <v>300</v>
      </c>
      <c r="K29" s="66"/>
      <c r="L29" s="66"/>
      <c r="M29" s="201">
        <f>SUM(J29:L29)</f>
        <v>300</v>
      </c>
      <c r="N29" s="67"/>
      <c r="O29" s="202">
        <f>M29+N29</f>
        <v>300</v>
      </c>
      <c r="P29" s="73">
        <v>192.86500000000001</v>
      </c>
      <c r="Q29" s="66"/>
      <c r="R29" s="66">
        <v>389.49</v>
      </c>
      <c r="S29" s="67">
        <f>SUM(P29:R29)</f>
        <v>582.35500000000002</v>
      </c>
      <c r="T29" s="67"/>
      <c r="U29" s="34">
        <f>S29+T29</f>
        <v>582.35500000000002</v>
      </c>
      <c r="V29" s="73">
        <v>450</v>
      </c>
      <c r="W29" s="66"/>
      <c r="X29" s="66">
        <v>150</v>
      </c>
      <c r="Y29" s="67">
        <f>SUM(V29:X29)</f>
        <v>600</v>
      </c>
      <c r="Z29" s="67"/>
      <c r="AA29" s="34">
        <f>Y29+Z29</f>
        <v>600</v>
      </c>
      <c r="AB29" s="132">
        <f t="shared" ref="AB29:AB42" si="12">(AA29/O29)</f>
        <v>2</v>
      </c>
      <c r="AC29" s="2"/>
      <c r="AD29" s="2"/>
    </row>
    <row r="30" spans="1:30" x14ac:dyDescent="0.25">
      <c r="A30" s="2"/>
      <c r="B30" s="12" t="s">
        <v>20</v>
      </c>
      <c r="C30" s="35" t="s">
        <v>12</v>
      </c>
      <c r="D30" s="68">
        <v>664.197</v>
      </c>
      <c r="E30" s="68">
        <v>444.27699999999999</v>
      </c>
      <c r="F30" s="68">
        <v>1823.9380000000001</v>
      </c>
      <c r="G30" s="69">
        <f t="shared" ref="G30:G39" si="13">SUM(D30:F30)</f>
        <v>2932.4120000000003</v>
      </c>
      <c r="H30" s="69">
        <v>27.532</v>
      </c>
      <c r="I30" s="11">
        <f t="shared" ref="I30:I39" si="14">G30+H30</f>
        <v>2959.9440000000004</v>
      </c>
      <c r="J30" s="74">
        <v>768.82399999999996</v>
      </c>
      <c r="K30" s="68">
        <v>367.517</v>
      </c>
      <c r="L30" s="68">
        <v>2800</v>
      </c>
      <c r="M30" s="203">
        <f t="shared" ref="M30:M39" si="15">SUM(J30:L30)</f>
        <v>3936.3409999999999</v>
      </c>
      <c r="N30" s="69">
        <v>50</v>
      </c>
      <c r="O30" s="186">
        <f t="shared" ref="O30:O39" si="16">M30+N30</f>
        <v>3986.3409999999999</v>
      </c>
      <c r="P30" s="74">
        <v>380.73200000000003</v>
      </c>
      <c r="Q30" s="68">
        <v>368.52600000000001</v>
      </c>
      <c r="R30" s="68">
        <v>1027.201</v>
      </c>
      <c r="S30" s="69">
        <f t="shared" ref="S30:S39" si="17">SUM(P30:R30)</f>
        <v>1776.4590000000001</v>
      </c>
      <c r="T30" s="69"/>
      <c r="U30" s="11">
        <f t="shared" ref="U30:U39" si="18">S30+T30</f>
        <v>1776.4590000000001</v>
      </c>
      <c r="V30" s="74">
        <v>1245</v>
      </c>
      <c r="W30" s="68">
        <v>350</v>
      </c>
      <c r="X30" s="68">
        <v>2950</v>
      </c>
      <c r="Y30" s="69">
        <f t="shared" ref="Y30:Y39" si="19">SUM(V30:X30)</f>
        <v>4545</v>
      </c>
      <c r="Z30" s="69">
        <v>50</v>
      </c>
      <c r="AA30" s="11">
        <f t="shared" ref="AA30:AA39" si="20">Y30+Z30</f>
        <v>4595</v>
      </c>
      <c r="AB30" s="132">
        <f t="shared" si="12"/>
        <v>1.1526861349794211</v>
      </c>
      <c r="AC30" s="2"/>
      <c r="AD30" s="2"/>
    </row>
    <row r="31" spans="1:30" x14ac:dyDescent="0.25">
      <c r="A31" s="2"/>
      <c r="B31" s="12" t="s">
        <v>22</v>
      </c>
      <c r="C31" s="35" t="s">
        <v>14</v>
      </c>
      <c r="D31" s="68">
        <v>4451.8069999999998</v>
      </c>
      <c r="E31" s="68"/>
      <c r="F31" s="68">
        <v>210</v>
      </c>
      <c r="G31" s="69">
        <f t="shared" si="13"/>
        <v>4661.8069999999998</v>
      </c>
      <c r="H31" s="69">
        <v>171.94</v>
      </c>
      <c r="I31" s="11">
        <f t="shared" si="14"/>
        <v>4833.7469999999994</v>
      </c>
      <c r="J31" s="74">
        <v>5150</v>
      </c>
      <c r="K31" s="68"/>
      <c r="L31" s="68"/>
      <c r="M31" s="203">
        <f t="shared" si="15"/>
        <v>5150</v>
      </c>
      <c r="N31" s="69">
        <v>100</v>
      </c>
      <c r="O31" s="186">
        <f t="shared" si="16"/>
        <v>5250</v>
      </c>
      <c r="P31" s="74">
        <v>2881.9960000000001</v>
      </c>
      <c r="Q31" s="68"/>
      <c r="R31" s="68"/>
      <c r="S31" s="69">
        <f t="shared" si="17"/>
        <v>2881.9960000000001</v>
      </c>
      <c r="T31" s="69"/>
      <c r="U31" s="11">
        <f t="shared" si="18"/>
        <v>2881.9960000000001</v>
      </c>
      <c r="V31" s="74">
        <v>5150</v>
      </c>
      <c r="W31" s="68"/>
      <c r="X31" s="68"/>
      <c r="Y31" s="69">
        <f t="shared" si="19"/>
        <v>5150</v>
      </c>
      <c r="Z31" s="69">
        <v>150</v>
      </c>
      <c r="AA31" s="11">
        <f t="shared" si="20"/>
        <v>5300</v>
      </c>
      <c r="AB31" s="132">
        <f t="shared" si="12"/>
        <v>1.0095238095238095</v>
      </c>
      <c r="AC31" s="2"/>
      <c r="AD31" s="2"/>
    </row>
    <row r="32" spans="1:30" x14ac:dyDescent="0.25">
      <c r="A32" s="2"/>
      <c r="B32" s="12" t="s">
        <v>24</v>
      </c>
      <c r="C32" s="35" t="s">
        <v>16</v>
      </c>
      <c r="D32" s="68">
        <v>1386.6220000000001</v>
      </c>
      <c r="E32" s="68">
        <v>638.09900000000005</v>
      </c>
      <c r="F32" s="68">
        <v>7.31</v>
      </c>
      <c r="G32" s="69">
        <f t="shared" si="13"/>
        <v>2032.0309999999999</v>
      </c>
      <c r="H32" s="69">
        <v>13.624000000000001</v>
      </c>
      <c r="I32" s="11">
        <f t="shared" si="14"/>
        <v>2045.655</v>
      </c>
      <c r="J32" s="74">
        <v>2118.1849999999999</v>
      </c>
      <c r="K32" s="68">
        <v>120</v>
      </c>
      <c r="L32" s="68"/>
      <c r="M32" s="203">
        <f t="shared" si="15"/>
        <v>2238.1849999999999</v>
      </c>
      <c r="N32" s="69">
        <v>50</v>
      </c>
      <c r="O32" s="186">
        <f t="shared" si="16"/>
        <v>2288.1849999999999</v>
      </c>
      <c r="P32" s="74">
        <v>618.43499999999995</v>
      </c>
      <c r="Q32" s="68">
        <v>403.58499999999998</v>
      </c>
      <c r="R32" s="68">
        <v>19</v>
      </c>
      <c r="S32" s="69">
        <f t="shared" si="17"/>
        <v>1041.02</v>
      </c>
      <c r="T32" s="69"/>
      <c r="U32" s="11">
        <f t="shared" si="18"/>
        <v>1041.02</v>
      </c>
      <c r="V32" s="74">
        <v>1272.1120000000001</v>
      </c>
      <c r="W32" s="68">
        <v>86.207999999999998</v>
      </c>
      <c r="X32" s="68"/>
      <c r="Y32" s="69">
        <f t="shared" si="19"/>
        <v>1358.3200000000002</v>
      </c>
      <c r="Z32" s="69">
        <v>50</v>
      </c>
      <c r="AA32" s="11">
        <f t="shared" si="20"/>
        <v>1408.3200000000002</v>
      </c>
      <c r="AB32" s="132">
        <f t="shared" si="12"/>
        <v>0.61547471030532941</v>
      </c>
      <c r="AC32" s="2"/>
      <c r="AD32" s="2"/>
    </row>
    <row r="33" spans="1:30" x14ac:dyDescent="0.25">
      <c r="A33" s="2"/>
      <c r="B33" s="12" t="s">
        <v>26</v>
      </c>
      <c r="C33" s="35" t="s">
        <v>18</v>
      </c>
      <c r="D33" s="230">
        <v>121.068</v>
      </c>
      <c r="E33" s="68">
        <v>35763.385999999999</v>
      </c>
      <c r="F33" s="68">
        <v>41.323999999999998</v>
      </c>
      <c r="G33" s="69">
        <f t="shared" si="13"/>
        <v>35925.777999999998</v>
      </c>
      <c r="H33" s="69"/>
      <c r="I33" s="11">
        <f t="shared" si="14"/>
        <v>35925.777999999998</v>
      </c>
      <c r="J33" s="75">
        <v>124.851</v>
      </c>
      <c r="K33" s="68">
        <v>34240</v>
      </c>
      <c r="L33" s="68"/>
      <c r="M33" s="203">
        <f t="shared" si="15"/>
        <v>34364.851000000002</v>
      </c>
      <c r="N33" s="69"/>
      <c r="O33" s="186">
        <f t="shared" si="16"/>
        <v>34364.851000000002</v>
      </c>
      <c r="P33" s="233">
        <v>124.851</v>
      </c>
      <c r="Q33" s="68">
        <v>17624.448</v>
      </c>
      <c r="R33" s="68"/>
      <c r="S33" s="69">
        <f t="shared" si="17"/>
        <v>17749.298999999999</v>
      </c>
      <c r="T33" s="69"/>
      <c r="U33" s="11">
        <f t="shared" si="18"/>
        <v>17749.298999999999</v>
      </c>
      <c r="V33" s="233">
        <v>5332.116</v>
      </c>
      <c r="W33" s="68">
        <v>26544</v>
      </c>
      <c r="X33" s="68"/>
      <c r="Y33" s="69">
        <f t="shared" si="19"/>
        <v>31876.116000000002</v>
      </c>
      <c r="Z33" s="69"/>
      <c r="AA33" s="11">
        <f t="shared" si="20"/>
        <v>31876.116000000002</v>
      </c>
      <c r="AB33" s="132">
        <f t="shared" si="12"/>
        <v>0.92757905454034995</v>
      </c>
      <c r="AC33" s="2"/>
      <c r="AD33" s="2"/>
    </row>
    <row r="34" spans="1:30" x14ac:dyDescent="0.25">
      <c r="A34" s="2"/>
      <c r="B34" s="12" t="s">
        <v>28</v>
      </c>
      <c r="C34" s="36" t="s">
        <v>126</v>
      </c>
      <c r="D34" s="230">
        <v>121.068</v>
      </c>
      <c r="E34" s="68">
        <v>35293.462</v>
      </c>
      <c r="F34" s="68">
        <v>41.323999999999998</v>
      </c>
      <c r="G34" s="69">
        <f t="shared" si="13"/>
        <v>35455.853999999999</v>
      </c>
      <c r="H34" s="69"/>
      <c r="I34" s="11">
        <f t="shared" si="14"/>
        <v>35455.853999999999</v>
      </c>
      <c r="J34" s="75">
        <v>124.851</v>
      </c>
      <c r="K34" s="68">
        <v>34000</v>
      </c>
      <c r="L34" s="68"/>
      <c r="M34" s="203">
        <f t="shared" si="15"/>
        <v>34124.851000000002</v>
      </c>
      <c r="N34" s="69"/>
      <c r="O34" s="186">
        <f t="shared" si="16"/>
        <v>34124.851000000002</v>
      </c>
      <c r="P34" s="233">
        <v>124.851</v>
      </c>
      <c r="Q34" s="68">
        <v>17175.313999999998</v>
      </c>
      <c r="R34" s="68"/>
      <c r="S34" s="69">
        <f t="shared" si="17"/>
        <v>17300.164999999997</v>
      </c>
      <c r="T34" s="69"/>
      <c r="U34" s="11">
        <f t="shared" si="18"/>
        <v>17300.164999999997</v>
      </c>
      <c r="V34" s="233">
        <v>5332.116</v>
      </c>
      <c r="W34" s="68">
        <v>26384</v>
      </c>
      <c r="X34" s="68"/>
      <c r="Y34" s="69">
        <f t="shared" si="19"/>
        <v>31716.116000000002</v>
      </c>
      <c r="Z34" s="69"/>
      <c r="AA34" s="11">
        <f t="shared" si="20"/>
        <v>31716.116000000002</v>
      </c>
      <c r="AB34" s="132">
        <f t="shared" si="12"/>
        <v>0.92941405077490302</v>
      </c>
      <c r="AC34" s="2"/>
      <c r="AD34" s="2"/>
    </row>
    <row r="35" spans="1:30" x14ac:dyDescent="0.25">
      <c r="A35" s="2"/>
      <c r="B35" s="12" t="s">
        <v>30</v>
      </c>
      <c r="C35" s="37" t="s">
        <v>21</v>
      </c>
      <c r="D35" s="70">
        <v>0</v>
      </c>
      <c r="E35" s="68">
        <v>469.92399999999998</v>
      </c>
      <c r="F35" s="68"/>
      <c r="G35" s="69">
        <f t="shared" si="13"/>
        <v>469.92399999999998</v>
      </c>
      <c r="H35" s="69"/>
      <c r="I35" s="11">
        <f t="shared" si="14"/>
        <v>469.92399999999998</v>
      </c>
      <c r="J35" s="75"/>
      <c r="K35" s="68">
        <v>240</v>
      </c>
      <c r="L35" s="68"/>
      <c r="M35" s="203">
        <f>SUM(J35:L35)</f>
        <v>240</v>
      </c>
      <c r="N35" s="69"/>
      <c r="O35" s="186">
        <f t="shared" si="16"/>
        <v>240</v>
      </c>
      <c r="P35" s="75"/>
      <c r="Q35" s="68">
        <v>449.13400000000001</v>
      </c>
      <c r="R35" s="68"/>
      <c r="S35" s="69">
        <f t="shared" si="17"/>
        <v>449.13400000000001</v>
      </c>
      <c r="T35" s="69"/>
      <c r="U35" s="11">
        <f t="shared" si="18"/>
        <v>449.13400000000001</v>
      </c>
      <c r="V35" s="75">
        <v>0</v>
      </c>
      <c r="W35" s="68">
        <v>160</v>
      </c>
      <c r="X35" s="68"/>
      <c r="Y35" s="69">
        <f t="shared" si="19"/>
        <v>160</v>
      </c>
      <c r="Z35" s="69"/>
      <c r="AA35" s="11">
        <f t="shared" si="20"/>
        <v>160</v>
      </c>
      <c r="AB35" s="132">
        <f t="shared" si="12"/>
        <v>0.66666666666666663</v>
      </c>
      <c r="AC35" s="2"/>
      <c r="AD35" s="2"/>
    </row>
    <row r="36" spans="1:30" x14ac:dyDescent="0.25">
      <c r="A36" s="2"/>
      <c r="B36" s="12" t="s">
        <v>32</v>
      </c>
      <c r="C36" s="35" t="s">
        <v>23</v>
      </c>
      <c r="D36" s="230">
        <v>80.914000000000001</v>
      </c>
      <c r="E36" s="68">
        <v>11982.289000000001</v>
      </c>
      <c r="F36" s="68"/>
      <c r="G36" s="69">
        <f t="shared" si="13"/>
        <v>12063.203000000001</v>
      </c>
      <c r="H36" s="69"/>
      <c r="I36" s="11">
        <f t="shared" si="14"/>
        <v>12063.203000000001</v>
      </c>
      <c r="J36" s="75">
        <v>42.2</v>
      </c>
      <c r="K36" s="68">
        <v>11630.6</v>
      </c>
      <c r="L36" s="68"/>
      <c r="M36" s="203">
        <f t="shared" ref="M36" si="21">SUM(J36:L36)</f>
        <v>11672.800000000001</v>
      </c>
      <c r="N36" s="69"/>
      <c r="O36" s="186">
        <f t="shared" si="16"/>
        <v>11672.800000000001</v>
      </c>
      <c r="P36" s="233">
        <v>44.228000000000002</v>
      </c>
      <c r="Q36" s="68">
        <v>5752.884</v>
      </c>
      <c r="R36" s="68"/>
      <c r="S36" s="69">
        <f t="shared" si="17"/>
        <v>5797.1120000000001</v>
      </c>
      <c r="T36" s="69"/>
      <c r="U36" s="11">
        <f t="shared" si="18"/>
        <v>5797.1120000000001</v>
      </c>
      <c r="V36" s="233">
        <v>1959.0070000000001</v>
      </c>
      <c r="W36" s="68">
        <v>8917.7919999999995</v>
      </c>
      <c r="X36" s="68"/>
      <c r="Y36" s="69">
        <f t="shared" si="19"/>
        <v>10876.798999999999</v>
      </c>
      <c r="Z36" s="69"/>
      <c r="AA36" s="11">
        <f t="shared" si="20"/>
        <v>10876.798999999999</v>
      </c>
      <c r="AB36" s="132">
        <f t="shared" si="12"/>
        <v>0.93180719279007596</v>
      </c>
      <c r="AC36" s="2"/>
      <c r="AD36" s="2"/>
    </row>
    <row r="37" spans="1:30" x14ac:dyDescent="0.25">
      <c r="A37" s="2"/>
      <c r="B37" s="12" t="s">
        <v>33</v>
      </c>
      <c r="C37" s="35" t="s">
        <v>25</v>
      </c>
      <c r="D37" s="68"/>
      <c r="E37" s="68"/>
      <c r="F37" s="68"/>
      <c r="G37" s="69">
        <f t="shared" si="13"/>
        <v>0</v>
      </c>
      <c r="H37" s="69"/>
      <c r="I37" s="11">
        <f t="shared" si="14"/>
        <v>0</v>
      </c>
      <c r="J37" s="74"/>
      <c r="K37" s="68"/>
      <c r="L37" s="68"/>
      <c r="M37" s="203">
        <f t="shared" si="15"/>
        <v>0</v>
      </c>
      <c r="N37" s="69"/>
      <c r="O37" s="186">
        <f t="shared" si="16"/>
        <v>0</v>
      </c>
      <c r="P37" s="74"/>
      <c r="Q37" s="68"/>
      <c r="R37" s="68"/>
      <c r="S37" s="69">
        <f t="shared" si="17"/>
        <v>0</v>
      </c>
      <c r="T37" s="69"/>
      <c r="U37" s="11">
        <f t="shared" si="18"/>
        <v>0</v>
      </c>
      <c r="V37" s="74"/>
      <c r="W37" s="68"/>
      <c r="X37" s="68"/>
      <c r="Y37" s="69">
        <f t="shared" si="19"/>
        <v>0</v>
      </c>
      <c r="Z37" s="69"/>
      <c r="AA37" s="11">
        <f t="shared" si="20"/>
        <v>0</v>
      </c>
      <c r="AB37" s="132" t="e">
        <f t="shared" si="12"/>
        <v>#DIV/0!</v>
      </c>
      <c r="AC37" s="2"/>
      <c r="AD37" s="2"/>
    </row>
    <row r="38" spans="1:30" x14ac:dyDescent="0.25">
      <c r="A38" s="2"/>
      <c r="B38" s="12" t="s">
        <v>34</v>
      </c>
      <c r="C38" s="35" t="s">
        <v>27</v>
      </c>
      <c r="D38" s="68">
        <v>669.87400000000002</v>
      </c>
      <c r="E38" s="68"/>
      <c r="F38" s="68">
        <v>1434.4490000000001</v>
      </c>
      <c r="G38" s="69">
        <f t="shared" si="13"/>
        <v>2104.3230000000003</v>
      </c>
      <c r="H38" s="69"/>
      <c r="I38" s="11">
        <f t="shared" si="14"/>
        <v>2104.3230000000003</v>
      </c>
      <c r="J38" s="74">
        <v>602.09100000000001</v>
      </c>
      <c r="K38" s="68"/>
      <c r="L38" s="68">
        <v>656.72699999999998</v>
      </c>
      <c r="M38" s="203">
        <f t="shared" si="15"/>
        <v>1258.818</v>
      </c>
      <c r="N38" s="69"/>
      <c r="O38" s="186">
        <f t="shared" si="16"/>
        <v>1258.818</v>
      </c>
      <c r="P38" s="74">
        <v>306.09100000000001</v>
      </c>
      <c r="Q38" s="68"/>
      <c r="R38" s="68">
        <v>450.11700000000002</v>
      </c>
      <c r="S38" s="69">
        <f t="shared" si="17"/>
        <v>756.20800000000008</v>
      </c>
      <c r="T38" s="69"/>
      <c r="U38" s="11">
        <f t="shared" si="18"/>
        <v>756.20800000000008</v>
      </c>
      <c r="V38" s="74">
        <v>656.88800000000003</v>
      </c>
      <c r="W38" s="68"/>
      <c r="X38" s="68">
        <v>505.58600000000001</v>
      </c>
      <c r="Y38" s="69">
        <f t="shared" si="19"/>
        <v>1162.4740000000002</v>
      </c>
      <c r="Z38" s="69"/>
      <c r="AA38" s="11">
        <f t="shared" si="20"/>
        <v>1162.4740000000002</v>
      </c>
      <c r="AB38" s="132">
        <f t="shared" si="12"/>
        <v>0.92346471054592494</v>
      </c>
      <c r="AC38" s="2"/>
      <c r="AD38" s="2"/>
    </row>
    <row r="39" spans="1:30" ht="15.75" thickBot="1" x14ac:dyDescent="0.3">
      <c r="A39" s="2"/>
      <c r="B39" s="17" t="s">
        <v>35</v>
      </c>
      <c r="C39" s="91" t="s">
        <v>29</v>
      </c>
      <c r="D39" s="71">
        <v>534.05999999999995</v>
      </c>
      <c r="E39" s="71">
        <v>1011.893</v>
      </c>
      <c r="F39" s="71">
        <v>108.568</v>
      </c>
      <c r="G39" s="69">
        <f t="shared" si="13"/>
        <v>1654.521</v>
      </c>
      <c r="H39" s="72"/>
      <c r="I39" s="20">
        <f t="shared" si="14"/>
        <v>1654.521</v>
      </c>
      <c r="J39" s="76">
        <v>872.44899999999996</v>
      </c>
      <c r="K39" s="71">
        <v>569</v>
      </c>
      <c r="L39" s="71">
        <v>150</v>
      </c>
      <c r="M39" s="204">
        <f t="shared" si="15"/>
        <v>1591.4490000000001</v>
      </c>
      <c r="N39" s="72"/>
      <c r="O39" s="193">
        <f t="shared" si="16"/>
        <v>1591.4490000000001</v>
      </c>
      <c r="P39" s="76">
        <v>342.75099999999998</v>
      </c>
      <c r="Q39" s="71">
        <v>427.017</v>
      </c>
      <c r="R39" s="71">
        <v>48.515000000000001</v>
      </c>
      <c r="S39" s="72">
        <f t="shared" si="17"/>
        <v>818.28300000000002</v>
      </c>
      <c r="T39" s="72"/>
      <c r="U39" s="20">
        <f t="shared" si="18"/>
        <v>818.28300000000002</v>
      </c>
      <c r="V39" s="76">
        <v>1078.3209999999999</v>
      </c>
      <c r="W39" s="71">
        <v>260</v>
      </c>
      <c r="X39" s="71">
        <v>150</v>
      </c>
      <c r="Y39" s="72">
        <f t="shared" si="19"/>
        <v>1488.3209999999999</v>
      </c>
      <c r="Z39" s="72"/>
      <c r="AA39" s="20">
        <f t="shared" si="20"/>
        <v>1488.3209999999999</v>
      </c>
      <c r="AB39" s="135">
        <f t="shared" si="12"/>
        <v>0.93519867743169893</v>
      </c>
      <c r="AC39" s="2"/>
      <c r="AD39" s="2"/>
    </row>
    <row r="40" spans="1:30" ht="15.75" thickBot="1" x14ac:dyDescent="0.3">
      <c r="A40" s="2"/>
      <c r="B40" s="21" t="s">
        <v>48</v>
      </c>
      <c r="C40" s="92" t="s">
        <v>31</v>
      </c>
      <c r="D40" s="38">
        <f>SUM(D36:D39)+SUM(D29:D33)</f>
        <v>8187.9719999999998</v>
      </c>
      <c r="E40" s="38">
        <f>SUM(E36:E39)+SUM(E29:E33)</f>
        <v>49839.943999999996</v>
      </c>
      <c r="F40" s="38">
        <f>SUM(F36:F39)+SUM(F29:F33)</f>
        <v>3625.5889999999999</v>
      </c>
      <c r="G40" s="131">
        <f>SUM(D40:F40)</f>
        <v>61653.504999999997</v>
      </c>
      <c r="H40" s="39">
        <f>SUM(H29:H33)+SUM(H36:H39)</f>
        <v>213.096</v>
      </c>
      <c r="I40" s="40">
        <f>SUM(I36:I39)+SUM(I29:I33)</f>
        <v>61866.600999999995</v>
      </c>
      <c r="J40" s="208">
        <f>SUM(J36:J39)+SUM(J29:J33)</f>
        <v>9978.6</v>
      </c>
      <c r="K40" s="208">
        <f>SUM(K36:K39)+SUM(K29:K33)</f>
        <v>46927.116999999998</v>
      </c>
      <c r="L40" s="208">
        <f>SUM(L36:L39)+SUM(L29:L33)</f>
        <v>3606.7269999999999</v>
      </c>
      <c r="M40" s="205">
        <f>SUM(J40:L40)</f>
        <v>60512.443999999996</v>
      </c>
      <c r="N40" s="206">
        <f>SUM(N29:N33)+SUM(N36:N39)</f>
        <v>200</v>
      </c>
      <c r="O40" s="207">
        <f>SUM(O36:O39)+SUM(O29:O33)</f>
        <v>60712.444000000003</v>
      </c>
      <c r="P40" s="38">
        <f>SUM(P36:P39)+SUM(P29:P33)</f>
        <v>4891.9489999999996</v>
      </c>
      <c r="Q40" s="38">
        <f>SUM(Q36:Q39)+SUM(Q29:Q33)</f>
        <v>24576.46</v>
      </c>
      <c r="R40" s="38">
        <f>SUM(R36:R39)+SUM(R29:R33)</f>
        <v>1934.3230000000001</v>
      </c>
      <c r="S40" s="131">
        <f>SUM(P40:R40)</f>
        <v>31402.732</v>
      </c>
      <c r="T40" s="39">
        <f>SUM(T29:T33)+SUM(T36:T39)</f>
        <v>0</v>
      </c>
      <c r="U40" s="40">
        <f>SUM(U36:U39)+SUM(U29:U33)</f>
        <v>31402.732</v>
      </c>
      <c r="V40" s="38">
        <f>SUM(V36:V39)+SUM(V29:V33)</f>
        <v>17143.444</v>
      </c>
      <c r="W40" s="38">
        <f>SUM(W36:W39)+SUM(W29:W33)</f>
        <v>36158</v>
      </c>
      <c r="X40" s="38">
        <f>SUM(X36:X39)+SUM(X29:X33)</f>
        <v>3755.5860000000002</v>
      </c>
      <c r="Y40" s="131">
        <f>SUM(V40:X40)</f>
        <v>57057.030000000006</v>
      </c>
      <c r="Z40" s="39">
        <f>SUM(Z29:Z33)+SUM(Z36:Z39)</f>
        <v>250</v>
      </c>
      <c r="AA40" s="40">
        <f>SUM(AA36:AA39)+SUM(AA29:AA33)</f>
        <v>57307.03</v>
      </c>
      <c r="AB40" s="137">
        <f t="shared" si="12"/>
        <v>0.94390912676814653</v>
      </c>
      <c r="AC40" s="2"/>
      <c r="AD40" s="2"/>
    </row>
    <row r="41" spans="1:30" ht="19.5" thickBot="1" x14ac:dyDescent="0.35">
      <c r="A41" s="2"/>
      <c r="B41" s="96" t="s">
        <v>49</v>
      </c>
      <c r="C41" s="97" t="s">
        <v>51</v>
      </c>
      <c r="D41" s="98">
        <f t="shared" ref="D41:AA41" si="22">D25-D40</f>
        <v>-163.37199999999939</v>
      </c>
      <c r="E41" s="98">
        <f t="shared" si="22"/>
        <v>0</v>
      </c>
      <c r="F41" s="98">
        <f t="shared" si="22"/>
        <v>455.06999999999971</v>
      </c>
      <c r="G41" s="107">
        <f t="shared" si="22"/>
        <v>291.69800000000396</v>
      </c>
      <c r="H41" s="107">
        <f t="shared" si="22"/>
        <v>276.56900000000002</v>
      </c>
      <c r="I41" s="108">
        <f>I25-I40</f>
        <v>568.2670000000071</v>
      </c>
      <c r="J41" s="98">
        <f t="shared" si="22"/>
        <v>0</v>
      </c>
      <c r="K41" s="98">
        <f t="shared" si="22"/>
        <v>0</v>
      </c>
      <c r="L41" s="98">
        <f t="shared" si="22"/>
        <v>0</v>
      </c>
      <c r="M41" s="183">
        <f t="shared" si="22"/>
        <v>0</v>
      </c>
      <c r="N41" s="183">
        <f t="shared" si="22"/>
        <v>0</v>
      </c>
      <c r="O41" s="184">
        <f t="shared" si="22"/>
        <v>0</v>
      </c>
      <c r="P41" s="98">
        <f t="shared" si="22"/>
        <v>-441.64899999999943</v>
      </c>
      <c r="Q41" s="98">
        <f t="shared" si="22"/>
        <v>1.0000000002037268E-3</v>
      </c>
      <c r="R41" s="98">
        <f t="shared" si="22"/>
        <v>224.93799999999987</v>
      </c>
      <c r="S41" s="107">
        <f t="shared" si="22"/>
        <v>-216.71000000000276</v>
      </c>
      <c r="T41" s="107">
        <f t="shared" si="22"/>
        <v>241.16499999999999</v>
      </c>
      <c r="U41" s="108">
        <f t="shared" si="22"/>
        <v>24.455000000001746</v>
      </c>
      <c r="V41" s="98">
        <f t="shared" si="22"/>
        <v>0</v>
      </c>
      <c r="W41" s="98">
        <f t="shared" si="22"/>
        <v>0</v>
      </c>
      <c r="X41" s="98">
        <f t="shared" si="22"/>
        <v>0</v>
      </c>
      <c r="Y41" s="107">
        <f t="shared" si="22"/>
        <v>0</v>
      </c>
      <c r="Z41" s="107">
        <f t="shared" si="22"/>
        <v>0</v>
      </c>
      <c r="AA41" s="108">
        <f t="shared" si="22"/>
        <v>0</v>
      </c>
      <c r="AB41" s="138" t="e">
        <f t="shared" si="12"/>
        <v>#DIV/0!</v>
      </c>
      <c r="AC41" s="2"/>
      <c r="AD41" s="2"/>
    </row>
    <row r="42" spans="1:30" ht="15.75" thickBot="1" x14ac:dyDescent="0.3">
      <c r="A42" s="2"/>
      <c r="B42" s="99" t="s">
        <v>50</v>
      </c>
      <c r="C42" s="100" t="s">
        <v>65</v>
      </c>
      <c r="D42" s="101"/>
      <c r="E42" s="102"/>
      <c r="F42" s="102"/>
      <c r="G42" s="103"/>
      <c r="H42" s="104"/>
      <c r="I42" s="105">
        <f>I41-D16</f>
        <v>-7211.7329999999929</v>
      </c>
      <c r="J42" s="101"/>
      <c r="K42" s="102"/>
      <c r="L42" s="102"/>
      <c r="M42" s="103"/>
      <c r="N42" s="106"/>
      <c r="O42" s="105">
        <f>O41-J16</f>
        <v>-8400</v>
      </c>
      <c r="P42" s="101"/>
      <c r="Q42" s="102"/>
      <c r="R42" s="102"/>
      <c r="S42" s="103"/>
      <c r="T42" s="106"/>
      <c r="U42" s="105">
        <f>U41-P16</f>
        <v>-4257.5449999999983</v>
      </c>
      <c r="V42" s="101"/>
      <c r="W42" s="102"/>
      <c r="X42" s="102"/>
      <c r="Y42" s="103"/>
      <c r="Z42" s="106"/>
      <c r="AA42" s="105">
        <f>AA41-V16</f>
        <v>-9100</v>
      </c>
      <c r="AB42" s="132">
        <f t="shared" si="12"/>
        <v>1.0833333333333333</v>
      </c>
      <c r="AC42" s="2"/>
      <c r="AD42" s="2"/>
    </row>
    <row r="43" spans="1:30" ht="8.4499999999999993" customHeight="1" thickBot="1" x14ac:dyDescent="0.3">
      <c r="A43" s="2"/>
      <c r="B43" s="80"/>
      <c r="C43" s="44"/>
      <c r="D43" s="81"/>
      <c r="E43" s="45"/>
      <c r="F43" s="45"/>
      <c r="G43" s="2"/>
      <c r="H43" s="45"/>
      <c r="I43" s="45"/>
      <c r="J43" s="81"/>
      <c r="K43" s="45"/>
      <c r="L43" s="45"/>
      <c r="M43" s="2"/>
      <c r="N43" s="45"/>
      <c r="O43" s="45"/>
      <c r="P43" s="45"/>
      <c r="Q43" s="45"/>
      <c r="R43" s="45"/>
      <c r="S43" s="45"/>
      <c r="T43" s="45"/>
      <c r="U43" s="45"/>
      <c r="V43" s="2"/>
      <c r="W43" s="2"/>
      <c r="X43" s="2"/>
      <c r="Y43" s="2"/>
      <c r="Z43" s="2"/>
      <c r="AA43" s="2"/>
      <c r="AB43" s="2"/>
      <c r="AC43" s="2"/>
      <c r="AD43" s="2"/>
    </row>
    <row r="44" spans="1:30" ht="15.75" customHeight="1" thickBot="1" x14ac:dyDescent="0.3">
      <c r="A44" s="2"/>
      <c r="B44" s="80"/>
      <c r="C44" s="278" t="s">
        <v>83</v>
      </c>
      <c r="D44" s="95" t="s">
        <v>41</v>
      </c>
      <c r="E44" s="41" t="s">
        <v>84</v>
      </c>
      <c r="F44" s="42" t="s">
        <v>36</v>
      </c>
      <c r="G44" s="45"/>
      <c r="H44" s="45"/>
      <c r="I44" s="46"/>
      <c r="J44" s="95" t="s">
        <v>41</v>
      </c>
      <c r="K44" s="41" t="s">
        <v>84</v>
      </c>
      <c r="L44" s="42" t="s">
        <v>36</v>
      </c>
      <c r="M44" s="45"/>
      <c r="N44" s="45"/>
      <c r="O44" s="45"/>
      <c r="P44" s="95" t="s">
        <v>41</v>
      </c>
      <c r="Q44" s="41" t="s">
        <v>84</v>
      </c>
      <c r="R44" s="42" t="s">
        <v>36</v>
      </c>
      <c r="S44" s="2"/>
      <c r="T44" s="2"/>
      <c r="U44" s="2"/>
      <c r="V44" s="95" t="s">
        <v>41</v>
      </c>
      <c r="W44" s="41" t="s">
        <v>84</v>
      </c>
      <c r="X44" s="42" t="s">
        <v>36</v>
      </c>
      <c r="Y44" s="2"/>
      <c r="Z44" s="2"/>
      <c r="AA44" s="2"/>
      <c r="AB44" s="2"/>
      <c r="AC44" s="2"/>
      <c r="AD44" s="2"/>
    </row>
    <row r="45" spans="1:30" ht="15.75" thickBot="1" x14ac:dyDescent="0.3">
      <c r="A45" s="2"/>
      <c r="B45" s="80"/>
      <c r="C45" s="279"/>
      <c r="D45" s="83">
        <v>890.49400000000003</v>
      </c>
      <c r="E45" s="93">
        <v>890.49400000000003</v>
      </c>
      <c r="F45" s="94">
        <v>0</v>
      </c>
      <c r="G45" s="45"/>
      <c r="H45" s="45"/>
      <c r="I45" s="46"/>
      <c r="J45" s="83">
        <v>390.5</v>
      </c>
      <c r="K45" s="93">
        <v>390.5</v>
      </c>
      <c r="L45" s="94">
        <v>0</v>
      </c>
      <c r="M45" s="82"/>
      <c r="N45" s="82"/>
      <c r="O45" s="82"/>
      <c r="P45" s="83">
        <v>101</v>
      </c>
      <c r="Q45" s="93">
        <v>101</v>
      </c>
      <c r="R45" s="94">
        <v>0</v>
      </c>
      <c r="S45" s="2"/>
      <c r="T45" s="2"/>
      <c r="U45" s="2"/>
      <c r="V45" s="83">
        <v>410.12900000000002</v>
      </c>
      <c r="W45" s="93">
        <v>410.12900000000002</v>
      </c>
      <c r="X45" s="94">
        <v>0</v>
      </c>
      <c r="Y45" s="2"/>
      <c r="Z45" s="2"/>
      <c r="AA45" s="2"/>
      <c r="AB45" s="2"/>
      <c r="AC45" s="2"/>
      <c r="AD45" s="2"/>
    </row>
    <row r="46" spans="1:30" ht="8.4499999999999993" customHeight="1" thickBot="1" x14ac:dyDescent="0.3">
      <c r="A46" s="2"/>
      <c r="B46" s="80"/>
      <c r="C46" s="44"/>
      <c r="D46" s="82"/>
      <c r="E46" s="45"/>
      <c r="F46" s="45"/>
      <c r="G46" s="45"/>
      <c r="H46" s="45"/>
      <c r="I46" s="46"/>
      <c r="J46" s="45"/>
      <c r="K46" s="45"/>
      <c r="L46" s="45"/>
      <c r="M46" s="45"/>
      <c r="N46" s="45"/>
      <c r="O46" s="46"/>
      <c r="P46" s="46"/>
      <c r="Q46" s="46"/>
      <c r="R46" s="46"/>
      <c r="S46" s="46"/>
      <c r="T46" s="46"/>
      <c r="U46" s="46"/>
      <c r="V46" s="2"/>
      <c r="W46" s="2"/>
      <c r="X46" s="2"/>
      <c r="Y46" s="2"/>
      <c r="Z46" s="2"/>
      <c r="AA46" s="2"/>
      <c r="AB46" s="2"/>
      <c r="AC46" s="2"/>
      <c r="AD46" s="2"/>
    </row>
    <row r="47" spans="1:30" ht="37.5" customHeight="1" thickBot="1" x14ac:dyDescent="0.3">
      <c r="A47" s="2"/>
      <c r="B47" s="80"/>
      <c r="C47" s="278" t="s">
        <v>86</v>
      </c>
      <c r="D47" s="84" t="s">
        <v>87</v>
      </c>
      <c r="E47" s="85" t="s">
        <v>85</v>
      </c>
      <c r="F47" s="45"/>
      <c r="G47" s="45"/>
      <c r="H47" s="45"/>
      <c r="I47" s="46"/>
      <c r="J47" s="84" t="s">
        <v>87</v>
      </c>
      <c r="K47" s="85" t="s">
        <v>85</v>
      </c>
      <c r="L47" s="133"/>
      <c r="M47" s="133"/>
      <c r="N47" s="2"/>
      <c r="O47" s="2"/>
      <c r="P47" s="84" t="s">
        <v>87</v>
      </c>
      <c r="Q47" s="85" t="s">
        <v>85</v>
      </c>
      <c r="R47" s="2"/>
      <c r="S47" s="2"/>
      <c r="T47" s="2"/>
      <c r="U47" s="2"/>
      <c r="V47" s="84" t="s">
        <v>87</v>
      </c>
      <c r="W47" s="85" t="s">
        <v>85</v>
      </c>
      <c r="X47" s="2"/>
      <c r="Y47" s="2"/>
      <c r="Z47" s="2"/>
      <c r="AA47" s="2"/>
      <c r="AB47" s="2"/>
      <c r="AC47" s="2"/>
      <c r="AD47" s="2"/>
    </row>
    <row r="48" spans="1:30" ht="15.75" thickBot="1" x14ac:dyDescent="0.3">
      <c r="A48" s="2"/>
      <c r="B48" s="43"/>
      <c r="C48" s="280"/>
      <c r="D48" s="83">
        <v>0</v>
      </c>
      <c r="E48" s="86">
        <v>0</v>
      </c>
      <c r="F48" s="45"/>
      <c r="G48" s="45"/>
      <c r="H48" s="45"/>
      <c r="I48" s="46"/>
      <c r="J48" s="83">
        <v>0</v>
      </c>
      <c r="K48" s="86">
        <v>0</v>
      </c>
      <c r="L48" s="134"/>
      <c r="M48" s="134"/>
      <c r="N48" s="2"/>
      <c r="O48" s="2"/>
      <c r="P48" s="83">
        <v>0</v>
      </c>
      <c r="Q48" s="86">
        <v>0</v>
      </c>
      <c r="R48" s="2"/>
      <c r="S48" s="2"/>
      <c r="T48" s="2"/>
      <c r="U48" s="2"/>
      <c r="V48" s="83">
        <v>0</v>
      </c>
      <c r="W48" s="86">
        <v>0</v>
      </c>
      <c r="X48" s="2"/>
      <c r="Y48" s="2"/>
      <c r="Z48" s="2"/>
      <c r="AA48" s="2"/>
      <c r="AB48" s="2"/>
      <c r="AC48" s="2"/>
      <c r="AD48" s="2"/>
    </row>
    <row r="49" spans="1:30" x14ac:dyDescent="0.25">
      <c r="A49" s="2"/>
      <c r="B49" s="43"/>
      <c r="C49" s="44"/>
      <c r="D49" s="45"/>
      <c r="E49" s="45"/>
      <c r="F49" s="45"/>
      <c r="G49" s="45"/>
      <c r="H49" s="45"/>
      <c r="I49" s="46"/>
      <c r="J49" s="45"/>
      <c r="K49" s="45"/>
      <c r="L49" s="45"/>
      <c r="M49" s="45"/>
      <c r="N49" s="45"/>
      <c r="O49" s="46"/>
      <c r="P49" s="46"/>
      <c r="Q49" s="46"/>
      <c r="R49" s="46"/>
      <c r="S49" s="46"/>
      <c r="T49" s="46"/>
      <c r="U49" s="46"/>
      <c r="V49" s="2"/>
      <c r="W49" s="2"/>
      <c r="X49" s="2"/>
      <c r="Y49" s="2"/>
      <c r="Z49" s="2"/>
      <c r="AA49" s="2"/>
      <c r="AB49" s="2"/>
      <c r="AC49" s="2"/>
      <c r="AD49" s="2"/>
    </row>
    <row r="50" spans="1:30" x14ac:dyDescent="0.25">
      <c r="A50" s="2"/>
      <c r="B50" s="43"/>
      <c r="C50" s="87" t="s">
        <v>82</v>
      </c>
      <c r="D50" s="88" t="s">
        <v>73</v>
      </c>
      <c r="E50" s="88" t="s">
        <v>74</v>
      </c>
      <c r="F50" s="88" t="s">
        <v>91</v>
      </c>
      <c r="G50" s="88" t="s">
        <v>93</v>
      </c>
      <c r="H50" s="45"/>
      <c r="I50" s="2"/>
      <c r="J50" s="88" t="s">
        <v>73</v>
      </c>
      <c r="K50" s="88" t="s">
        <v>74</v>
      </c>
      <c r="L50" s="88" t="s">
        <v>91</v>
      </c>
      <c r="M50" s="88" t="s">
        <v>94</v>
      </c>
      <c r="N50" s="2"/>
      <c r="O50" s="2"/>
      <c r="P50" s="88" t="s">
        <v>73</v>
      </c>
      <c r="Q50" s="88" t="s">
        <v>74</v>
      </c>
      <c r="R50" s="88" t="s">
        <v>91</v>
      </c>
      <c r="S50" s="88" t="s">
        <v>113</v>
      </c>
      <c r="T50" s="2"/>
      <c r="U50" s="2"/>
      <c r="V50" s="88" t="s">
        <v>95</v>
      </c>
      <c r="W50" s="88" t="s">
        <v>74</v>
      </c>
      <c r="X50" s="88" t="s">
        <v>91</v>
      </c>
      <c r="Y50" s="88" t="s">
        <v>94</v>
      </c>
      <c r="Z50" s="2"/>
      <c r="AA50" s="2"/>
      <c r="AB50" s="2"/>
      <c r="AC50" s="2"/>
      <c r="AD50" s="2"/>
    </row>
    <row r="51" spans="1:30" x14ac:dyDescent="0.25">
      <c r="A51" s="2"/>
      <c r="B51" s="43"/>
      <c r="C51" s="47" t="s">
        <v>70</v>
      </c>
      <c r="D51" s="77">
        <f>D52+D55+D56+D57</f>
        <v>4504.75</v>
      </c>
      <c r="E51" s="77">
        <f t="shared" ref="E51:F51" si="23">E52+E55+E56+E57</f>
        <v>2069.6410000000001</v>
      </c>
      <c r="F51" s="77">
        <f t="shared" si="23"/>
        <v>4405.7710000000006</v>
      </c>
      <c r="G51" s="48">
        <f>D51+E51-F51</f>
        <v>2168.619999999999</v>
      </c>
      <c r="H51" s="45"/>
      <c r="I51" s="2"/>
      <c r="J51" s="77">
        <f>J52+J55+J56+J57</f>
        <v>1081.912</v>
      </c>
      <c r="K51" s="77">
        <f t="shared" ref="K51:M51" si="24">K52+K55+K56+K57</f>
        <v>1266</v>
      </c>
      <c r="L51" s="77">
        <f t="shared" si="24"/>
        <v>1280.5</v>
      </c>
      <c r="M51" s="77">
        <f t="shared" si="24"/>
        <v>1067.412</v>
      </c>
      <c r="N51" s="2"/>
      <c r="O51" s="2"/>
      <c r="P51" s="77">
        <f>P52+P55+P56+P57</f>
        <v>2168.6190000000001</v>
      </c>
      <c r="Q51" s="77">
        <f t="shared" ref="Q51:R51" si="25">Q52+Q55+Q56+Q57</f>
        <v>1221.165</v>
      </c>
      <c r="R51" s="77">
        <f t="shared" si="25"/>
        <v>1308.3720000000001</v>
      </c>
      <c r="S51" s="48">
        <f>P51+Q51-R51</f>
        <v>2081.4120000000003</v>
      </c>
      <c r="T51" s="2"/>
      <c r="U51" s="2"/>
      <c r="V51" s="77">
        <f>V52+V55+V56+V57</f>
        <v>2340</v>
      </c>
      <c r="W51" s="77">
        <f t="shared" ref="W51:X51" si="26">W52+W55+W56+W57</f>
        <v>1046.8879999999999</v>
      </c>
      <c r="X51" s="77">
        <f t="shared" si="26"/>
        <v>2160.1289999999999</v>
      </c>
      <c r="Y51" s="48">
        <f>V51+W51-X51</f>
        <v>1226.759</v>
      </c>
      <c r="Z51" s="2"/>
      <c r="AA51" s="2"/>
      <c r="AB51" s="2"/>
      <c r="AC51" s="2"/>
      <c r="AD51" s="2"/>
    </row>
    <row r="52" spans="1:30" x14ac:dyDescent="0.25">
      <c r="A52" s="2"/>
      <c r="B52" s="43"/>
      <c r="C52" s="47" t="s">
        <v>71</v>
      </c>
      <c r="D52" s="77">
        <v>3203.1669999999999</v>
      </c>
      <c r="E52" s="77">
        <v>985.20699999999999</v>
      </c>
      <c r="F52" s="77">
        <v>2860.8009999999999</v>
      </c>
      <c r="G52" s="48">
        <f t="shared" ref="G52:G57" si="27">D52+E52-F52</f>
        <v>1327.5729999999999</v>
      </c>
      <c r="H52" s="45"/>
      <c r="I52" s="2"/>
      <c r="J52" s="77">
        <v>628.4</v>
      </c>
      <c r="K52" s="77">
        <v>250</v>
      </c>
      <c r="L52" s="77">
        <v>250</v>
      </c>
      <c r="M52" s="48">
        <f t="shared" ref="M52:M57" si="28">J52+K52-L52</f>
        <v>628.4</v>
      </c>
      <c r="N52" s="2"/>
      <c r="O52" s="2"/>
      <c r="P52" s="77">
        <v>1327.5730000000001</v>
      </c>
      <c r="Q52" s="77">
        <v>742.072</v>
      </c>
      <c r="R52" s="77">
        <v>736.30100000000004</v>
      </c>
      <c r="S52" s="48">
        <f t="shared" ref="S52:S57" si="29">P52+Q52-R52</f>
        <v>1333.3440000000001</v>
      </c>
      <c r="T52" s="2"/>
      <c r="U52" s="2"/>
      <c r="V52" s="77">
        <v>1910</v>
      </c>
      <c r="W52" s="77">
        <v>50</v>
      </c>
      <c r="X52" s="77">
        <v>1050</v>
      </c>
      <c r="Y52" s="48">
        <f t="shared" ref="Y52:Y57" si="30">V52+W52-X52</f>
        <v>910</v>
      </c>
      <c r="Z52" s="2"/>
      <c r="AA52" s="2"/>
      <c r="AB52" s="2"/>
      <c r="AC52" s="2"/>
      <c r="AD52" s="2"/>
    </row>
    <row r="53" spans="1:30" ht="14.25" x14ac:dyDescent="0.25">
      <c r="A53" s="2"/>
      <c r="B53" s="43"/>
      <c r="C53" s="220" t="s">
        <v>150</v>
      </c>
      <c r="D53" s="56">
        <v>814.79100000000005</v>
      </c>
      <c r="E53" s="56">
        <v>532.17700000000002</v>
      </c>
      <c r="F53" s="56">
        <v>814.79100000000005</v>
      </c>
      <c r="G53" s="229">
        <v>532.17700000000002</v>
      </c>
      <c r="H53" s="45"/>
      <c r="I53" s="2"/>
      <c r="J53" s="231">
        <v>0</v>
      </c>
      <c r="K53" s="231">
        <v>0</v>
      </c>
      <c r="L53" s="231">
        <v>0</v>
      </c>
      <c r="M53" s="232">
        <f t="shared" si="28"/>
        <v>0</v>
      </c>
      <c r="N53" s="2"/>
      <c r="O53" s="2"/>
      <c r="P53" s="56">
        <v>532.17700000000002</v>
      </c>
      <c r="Q53" s="56">
        <v>0</v>
      </c>
      <c r="R53" s="56">
        <v>532.17700000000002</v>
      </c>
      <c r="S53" s="229">
        <f t="shared" si="29"/>
        <v>0</v>
      </c>
      <c r="T53" s="2"/>
      <c r="U53" s="2"/>
      <c r="V53" s="56">
        <v>0</v>
      </c>
      <c r="W53" s="56">
        <v>0</v>
      </c>
      <c r="X53" s="56">
        <v>0</v>
      </c>
      <c r="Y53" s="229">
        <f t="shared" si="30"/>
        <v>0</v>
      </c>
      <c r="Z53" s="2"/>
      <c r="AA53" s="2"/>
      <c r="AB53" s="2"/>
      <c r="AC53" s="2"/>
      <c r="AD53" s="2"/>
    </row>
    <row r="54" spans="1:30" ht="14.25" x14ac:dyDescent="0.25">
      <c r="A54" s="2"/>
      <c r="B54" s="43"/>
      <c r="C54" s="220" t="s">
        <v>151</v>
      </c>
      <c r="D54" s="56">
        <v>1787.3610000000001</v>
      </c>
      <c r="E54" s="56">
        <v>0</v>
      </c>
      <c r="F54" s="56">
        <v>1787.3610000000001</v>
      </c>
      <c r="G54" s="229">
        <v>0</v>
      </c>
      <c r="H54" s="45"/>
      <c r="I54" s="2"/>
      <c r="J54" s="231">
        <v>0</v>
      </c>
      <c r="K54" s="231">
        <v>0</v>
      </c>
      <c r="L54" s="231">
        <v>0</v>
      </c>
      <c r="M54" s="232">
        <f t="shared" si="28"/>
        <v>0</v>
      </c>
      <c r="N54" s="2"/>
      <c r="O54" s="2"/>
      <c r="P54" s="56">
        <v>0</v>
      </c>
      <c r="Q54" s="56">
        <v>0</v>
      </c>
      <c r="R54" s="56">
        <v>0</v>
      </c>
      <c r="S54" s="229">
        <f t="shared" si="29"/>
        <v>0</v>
      </c>
      <c r="T54" s="2"/>
      <c r="U54" s="2"/>
      <c r="V54" s="56">
        <v>800</v>
      </c>
      <c r="W54" s="56">
        <v>0</v>
      </c>
      <c r="X54" s="56">
        <v>800</v>
      </c>
      <c r="Y54" s="229">
        <f t="shared" si="30"/>
        <v>0</v>
      </c>
      <c r="Z54" s="2"/>
      <c r="AA54" s="2"/>
      <c r="AB54" s="2"/>
      <c r="AC54" s="2"/>
      <c r="AD54" s="2"/>
    </row>
    <row r="55" spans="1:30" ht="14.25" x14ac:dyDescent="0.25">
      <c r="A55" s="2"/>
      <c r="B55" s="43"/>
      <c r="C55" s="47" t="s">
        <v>72</v>
      </c>
      <c r="D55" s="77">
        <v>650.74099999999999</v>
      </c>
      <c r="E55" s="77">
        <v>669.875</v>
      </c>
      <c r="F55" s="77">
        <v>890.49400000000003</v>
      </c>
      <c r="G55" s="48">
        <f t="shared" si="27"/>
        <v>430.12199999999996</v>
      </c>
      <c r="H55" s="45"/>
      <c r="I55" s="2"/>
      <c r="J55" s="77">
        <v>150</v>
      </c>
      <c r="K55" s="77">
        <v>676</v>
      </c>
      <c r="L55" s="77">
        <v>590.5</v>
      </c>
      <c r="M55" s="48">
        <f t="shared" si="28"/>
        <v>235.5</v>
      </c>
      <c r="N55" s="2"/>
      <c r="O55" s="2"/>
      <c r="P55" s="77">
        <v>430.12099999999998</v>
      </c>
      <c r="Q55" s="77">
        <v>306.09100000000001</v>
      </c>
      <c r="R55" s="77">
        <v>371.137</v>
      </c>
      <c r="S55" s="48">
        <f t="shared" si="29"/>
        <v>365.07499999999999</v>
      </c>
      <c r="T55" s="2"/>
      <c r="U55" s="2"/>
      <c r="V55" s="77">
        <v>210</v>
      </c>
      <c r="W55" s="77">
        <v>656.88800000000003</v>
      </c>
      <c r="X55" s="77">
        <v>680.12900000000002</v>
      </c>
      <c r="Y55" s="48">
        <f t="shared" si="30"/>
        <v>186.75900000000001</v>
      </c>
      <c r="Z55" s="2"/>
      <c r="AA55" s="2"/>
      <c r="AB55" s="2"/>
      <c r="AC55" s="2"/>
      <c r="AD55" s="2"/>
    </row>
    <row r="56" spans="1:30" x14ac:dyDescent="0.25">
      <c r="A56" s="2"/>
      <c r="B56" s="43"/>
      <c r="C56" s="47" t="s">
        <v>88</v>
      </c>
      <c r="D56" s="77">
        <v>93.512</v>
      </c>
      <c r="E56" s="77">
        <v>60</v>
      </c>
      <c r="F56" s="77">
        <v>41.323999999999998</v>
      </c>
      <c r="G56" s="48">
        <f t="shared" si="27"/>
        <v>112.188</v>
      </c>
      <c r="H56" s="45"/>
      <c r="I56" s="2"/>
      <c r="J56" s="77">
        <v>53.512</v>
      </c>
      <c r="K56" s="77">
        <v>20</v>
      </c>
      <c r="L56" s="77">
        <v>30</v>
      </c>
      <c r="M56" s="48">
        <f t="shared" si="28"/>
        <v>43.512</v>
      </c>
      <c r="N56" s="2"/>
      <c r="O56" s="2"/>
      <c r="P56" s="77">
        <v>112.188</v>
      </c>
      <c r="Q56" s="77"/>
      <c r="R56" s="77"/>
      <c r="S56" s="48">
        <f t="shared" si="29"/>
        <v>112.188</v>
      </c>
      <c r="T56" s="2"/>
      <c r="U56" s="2"/>
      <c r="V56" s="77">
        <v>40</v>
      </c>
      <c r="W56" s="77">
        <v>0</v>
      </c>
      <c r="X56" s="77">
        <v>10</v>
      </c>
      <c r="Y56" s="48">
        <f t="shared" si="30"/>
        <v>30</v>
      </c>
      <c r="Z56" s="2"/>
      <c r="AA56" s="2"/>
      <c r="AB56" s="2"/>
      <c r="AC56" s="2"/>
      <c r="AD56" s="2"/>
    </row>
    <row r="57" spans="1:30" ht="14.25" x14ac:dyDescent="0.25">
      <c r="A57" s="2"/>
      <c r="B57" s="43"/>
      <c r="C57" s="120" t="s">
        <v>89</v>
      </c>
      <c r="D57" s="77">
        <v>557.33000000000004</v>
      </c>
      <c r="E57" s="77">
        <v>354.55900000000003</v>
      </c>
      <c r="F57" s="77">
        <v>613.15200000000004</v>
      </c>
      <c r="G57" s="48">
        <f t="shared" si="27"/>
        <v>298.73700000000008</v>
      </c>
      <c r="H57" s="45"/>
      <c r="I57" s="2"/>
      <c r="J57" s="77">
        <v>250</v>
      </c>
      <c r="K57" s="77">
        <v>320</v>
      </c>
      <c r="L57" s="77">
        <v>410</v>
      </c>
      <c r="M57" s="48">
        <f t="shared" si="28"/>
        <v>160</v>
      </c>
      <c r="N57" s="2"/>
      <c r="O57" s="2"/>
      <c r="P57" s="77">
        <v>298.73700000000002</v>
      </c>
      <c r="Q57" s="77">
        <v>173.00200000000001</v>
      </c>
      <c r="R57" s="77">
        <v>200.934</v>
      </c>
      <c r="S57" s="48">
        <f t="shared" si="29"/>
        <v>270.80500000000006</v>
      </c>
      <c r="T57" s="2"/>
      <c r="U57" s="2"/>
      <c r="V57" s="77">
        <v>180</v>
      </c>
      <c r="W57" s="77">
        <v>340</v>
      </c>
      <c r="X57" s="77">
        <v>420</v>
      </c>
      <c r="Y57" s="48">
        <f t="shared" si="30"/>
        <v>100</v>
      </c>
      <c r="Z57" s="2"/>
      <c r="AA57" s="2"/>
      <c r="AB57" s="2"/>
      <c r="AC57" s="2"/>
      <c r="AD57" s="2"/>
    </row>
    <row r="58" spans="1:30" ht="10.5" customHeight="1" x14ac:dyDescent="0.25">
      <c r="A58" s="2"/>
      <c r="B58" s="43"/>
      <c r="C58" s="44"/>
      <c r="D58" s="45"/>
      <c r="E58" s="45"/>
      <c r="F58" s="45"/>
      <c r="G58" s="45"/>
      <c r="H58" s="45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2"/>
      <c r="B59" s="43"/>
      <c r="C59" s="87" t="s">
        <v>75</v>
      </c>
      <c r="D59" s="88" t="s">
        <v>76</v>
      </c>
      <c r="E59" s="88" t="s">
        <v>96</v>
      </c>
      <c r="F59" s="45"/>
      <c r="G59" s="45"/>
      <c r="H59" s="45"/>
      <c r="I59" s="46"/>
      <c r="J59" s="88" t="s">
        <v>97</v>
      </c>
      <c r="K59" s="45"/>
      <c r="L59" s="45"/>
      <c r="M59" s="45"/>
      <c r="N59" s="45"/>
      <c r="O59" s="46"/>
      <c r="P59" s="88" t="s">
        <v>98</v>
      </c>
      <c r="Q59" s="46"/>
      <c r="R59" s="46"/>
      <c r="S59" s="2"/>
      <c r="T59" s="2"/>
      <c r="U59" s="2"/>
      <c r="V59" s="272" t="s">
        <v>75</v>
      </c>
      <c r="W59" s="272"/>
      <c r="X59" s="272"/>
      <c r="Y59" s="88" t="s">
        <v>97</v>
      </c>
      <c r="Z59" s="2"/>
      <c r="AA59" s="2"/>
      <c r="AB59" s="2"/>
      <c r="AC59" s="2"/>
      <c r="AD59" s="2"/>
    </row>
    <row r="60" spans="1:30" x14ac:dyDescent="0.25">
      <c r="A60" s="2"/>
      <c r="B60" s="43"/>
      <c r="C60" s="214" t="s">
        <v>138</v>
      </c>
      <c r="D60" s="159">
        <v>70.06</v>
      </c>
      <c r="E60" s="159">
        <v>70.12</v>
      </c>
      <c r="F60" s="45"/>
      <c r="G60" s="45"/>
      <c r="H60" s="45"/>
      <c r="I60" s="46"/>
      <c r="J60" s="78">
        <v>71</v>
      </c>
      <c r="K60" s="45"/>
      <c r="L60" s="45"/>
      <c r="M60" s="45"/>
      <c r="N60" s="45"/>
      <c r="O60" s="46"/>
      <c r="P60" s="78">
        <v>68.64</v>
      </c>
      <c r="Q60" s="46"/>
      <c r="R60" s="46"/>
      <c r="S60" s="2"/>
      <c r="T60" s="2"/>
      <c r="U60" s="2"/>
      <c r="V60" s="237" t="s">
        <v>138</v>
      </c>
      <c r="W60" s="237"/>
      <c r="X60" s="237"/>
      <c r="Y60" s="78">
        <v>71</v>
      </c>
      <c r="Z60" s="2"/>
      <c r="AA60" s="2"/>
      <c r="AB60" s="2"/>
      <c r="AC60" s="2"/>
      <c r="AD60" s="2"/>
    </row>
    <row r="61" spans="1:30" x14ac:dyDescent="0.25">
      <c r="A61" s="2"/>
      <c r="B61" s="43"/>
      <c r="C61" s="227"/>
      <c r="D61" s="228"/>
      <c r="E61" s="228"/>
      <c r="F61" s="45"/>
      <c r="G61" s="45"/>
      <c r="H61" s="45"/>
      <c r="I61" s="46"/>
      <c r="J61" s="82"/>
      <c r="K61" s="45"/>
      <c r="L61" s="45"/>
      <c r="M61" s="45"/>
      <c r="N61" s="45"/>
      <c r="O61" s="46"/>
      <c r="P61" s="82"/>
      <c r="Q61" s="46"/>
      <c r="R61" s="46"/>
      <c r="S61" s="2"/>
      <c r="T61" s="2"/>
      <c r="U61" s="2"/>
      <c r="V61" s="237" t="s">
        <v>143</v>
      </c>
      <c r="W61" s="237"/>
      <c r="X61" s="237"/>
      <c r="Y61" s="78">
        <v>13</v>
      </c>
      <c r="Z61" s="2"/>
      <c r="AA61" s="2"/>
      <c r="AB61" s="2"/>
      <c r="AC61" s="2"/>
      <c r="AD61" s="2"/>
    </row>
    <row r="62" spans="1:30" ht="14.25" x14ac:dyDescent="0.25">
      <c r="A62" s="2"/>
      <c r="B62" s="43"/>
      <c r="C62" s="227"/>
      <c r="D62" s="228"/>
      <c r="E62" s="228"/>
      <c r="F62" s="45"/>
      <c r="G62" s="45"/>
      <c r="H62" s="45"/>
      <c r="I62" s="46"/>
      <c r="J62" s="82"/>
      <c r="K62" s="45"/>
      <c r="L62" s="45"/>
      <c r="M62" s="45"/>
      <c r="N62" s="45"/>
      <c r="O62" s="46"/>
      <c r="P62" s="82"/>
      <c r="Q62" s="46"/>
      <c r="R62" s="46"/>
      <c r="S62" s="2"/>
      <c r="T62" s="2"/>
      <c r="U62" s="2"/>
      <c r="V62" s="237" t="s">
        <v>161</v>
      </c>
      <c r="W62" s="237"/>
      <c r="X62" s="237"/>
      <c r="Y62" s="78">
        <v>2</v>
      </c>
      <c r="Z62" s="2"/>
      <c r="AA62" s="2"/>
      <c r="AB62" s="2"/>
      <c r="AC62" s="2"/>
      <c r="AD62" s="2"/>
    </row>
    <row r="63" spans="1:30" s="2" customFormat="1" ht="14.25" x14ac:dyDescent="0.25">
      <c r="B63" s="43"/>
      <c r="C63" s="44"/>
      <c r="D63" s="82"/>
      <c r="E63" s="82"/>
      <c r="F63" s="45"/>
      <c r="G63" s="45"/>
      <c r="H63" s="45"/>
      <c r="I63" s="46"/>
      <c r="J63" s="82"/>
      <c r="K63" s="45"/>
      <c r="L63" s="45"/>
      <c r="M63" s="45"/>
      <c r="N63" s="45"/>
      <c r="O63" s="46"/>
      <c r="P63" s="82"/>
      <c r="Q63" s="46"/>
      <c r="R63" s="46"/>
      <c r="S63" s="46"/>
      <c r="T63" s="46"/>
      <c r="U63" s="46"/>
      <c r="V63" s="82"/>
    </row>
    <row r="64" spans="1:30" x14ac:dyDescent="0.25">
      <c r="A64" s="2"/>
      <c r="B64" s="43"/>
      <c r="C64" s="44"/>
      <c r="D64" s="260"/>
      <c r="E64" s="260"/>
      <c r="F64" s="45"/>
      <c r="G64" s="45"/>
      <c r="H64" s="45"/>
      <c r="I64" s="46"/>
      <c r="J64" s="212"/>
      <c r="K64" s="45"/>
      <c r="L64" s="45"/>
      <c r="M64" s="45"/>
      <c r="N64" s="45"/>
      <c r="O64" s="46"/>
      <c r="P64" s="212"/>
      <c r="Q64" s="46"/>
      <c r="R64" s="46"/>
      <c r="S64" s="46"/>
      <c r="T64" s="46"/>
      <c r="U64" s="46"/>
      <c r="V64" s="234" t="s">
        <v>144</v>
      </c>
      <c r="W64" s="235"/>
      <c r="X64" s="236"/>
      <c r="Y64" s="78">
        <v>5332.116</v>
      </c>
      <c r="Z64" s="2"/>
      <c r="AA64" s="2"/>
      <c r="AB64" s="2"/>
      <c r="AC64" s="2"/>
      <c r="AD64" s="2"/>
    </row>
    <row r="65" spans="1:30" x14ac:dyDescent="0.25">
      <c r="A65" s="2"/>
      <c r="B65" s="43"/>
      <c r="C65" s="44"/>
      <c r="D65" s="212"/>
      <c r="E65" s="212"/>
      <c r="F65" s="45"/>
      <c r="G65" s="45"/>
      <c r="H65" s="45"/>
      <c r="I65" s="46"/>
      <c r="J65" s="212"/>
      <c r="K65" s="45"/>
      <c r="L65" s="45"/>
      <c r="M65" s="45"/>
      <c r="N65" s="45"/>
      <c r="O65" s="46"/>
      <c r="P65" s="212"/>
      <c r="Q65" s="46"/>
      <c r="R65" s="46"/>
      <c r="S65" s="46"/>
      <c r="T65" s="46"/>
      <c r="U65" s="46"/>
      <c r="V65" s="234" t="s">
        <v>159</v>
      </c>
      <c r="W65" s="235"/>
      <c r="X65" s="236"/>
      <c r="Y65" s="78">
        <v>1039.2</v>
      </c>
      <c r="Z65" s="2"/>
      <c r="AA65" s="2"/>
      <c r="AB65" s="2"/>
      <c r="AC65" s="2"/>
      <c r="AD65" s="2"/>
    </row>
    <row r="66" spans="1:30" x14ac:dyDescent="0.25">
      <c r="A66" s="2"/>
      <c r="B66" s="43"/>
      <c r="C66" s="44"/>
      <c r="D66" s="212"/>
      <c r="E66" s="212"/>
      <c r="F66" s="45"/>
      <c r="G66" s="45"/>
      <c r="H66" s="45"/>
      <c r="I66" s="46"/>
      <c r="J66" s="212"/>
      <c r="K66" s="45"/>
      <c r="L66" s="45"/>
      <c r="M66" s="45"/>
      <c r="N66" s="45"/>
      <c r="O66" s="46"/>
      <c r="P66" s="212"/>
      <c r="Q66" s="46"/>
      <c r="R66" s="46"/>
      <c r="S66" s="46"/>
      <c r="T66" s="46"/>
      <c r="U66" s="46"/>
      <c r="V66" s="234" t="s">
        <v>160</v>
      </c>
      <c r="W66" s="235"/>
      <c r="X66" s="236"/>
      <c r="Y66" s="78">
        <f>SUM(Y64:Y65)</f>
        <v>6371.3159999999998</v>
      </c>
      <c r="Z66" s="2"/>
      <c r="AA66" s="2"/>
      <c r="AB66" s="2"/>
      <c r="AC66" s="2"/>
      <c r="AD66" s="2"/>
    </row>
    <row r="67" spans="1:30" s="2" customFormat="1" ht="14.25" x14ac:dyDescent="0.25">
      <c r="B67" s="43"/>
      <c r="C67" s="44"/>
      <c r="D67" s="212"/>
      <c r="E67" s="212"/>
      <c r="F67" s="45"/>
      <c r="G67" s="45"/>
      <c r="H67" s="45"/>
      <c r="I67" s="46"/>
      <c r="J67" s="212"/>
      <c r="K67" s="45"/>
      <c r="L67" s="45"/>
      <c r="M67" s="45"/>
      <c r="N67" s="45"/>
      <c r="O67" s="46"/>
      <c r="P67" s="212"/>
      <c r="Q67" s="46"/>
      <c r="R67" s="46"/>
      <c r="S67" s="46"/>
      <c r="T67" s="46"/>
      <c r="U67" s="46"/>
      <c r="V67" s="82"/>
    </row>
    <row r="68" spans="1:30" x14ac:dyDescent="0.25">
      <c r="A68" s="2"/>
      <c r="B68" s="43"/>
      <c r="C68" s="2"/>
      <c r="D68" s="2"/>
      <c r="E68" s="2"/>
      <c r="F68" s="81"/>
      <c r="G68" s="45"/>
      <c r="H68" s="45"/>
      <c r="I68" s="46"/>
      <c r="J68" s="212"/>
      <c r="K68" s="212"/>
      <c r="L68" s="2"/>
      <c r="M68" s="3"/>
      <c r="N68" s="2"/>
      <c r="O68" s="2"/>
      <c r="P68" s="2"/>
      <c r="Q68" s="81"/>
      <c r="R68" s="2"/>
      <c r="S68" s="2"/>
      <c r="T68" s="2"/>
      <c r="U68" s="303" t="s">
        <v>145</v>
      </c>
      <c r="V68" s="303"/>
      <c r="W68" s="303"/>
      <c r="X68" s="303"/>
      <c r="Y68" s="211" t="s">
        <v>142</v>
      </c>
      <c r="Z68" s="2"/>
      <c r="AA68" s="224" t="s">
        <v>141</v>
      </c>
      <c r="AB68" s="223"/>
      <c r="AC68" s="2"/>
    </row>
    <row r="69" spans="1:30" x14ac:dyDescent="0.25">
      <c r="A69" s="2"/>
      <c r="B69" s="43"/>
      <c r="C69" s="2"/>
      <c r="D69" s="2"/>
      <c r="E69" s="2"/>
      <c r="F69" s="45"/>
      <c r="G69" s="45"/>
      <c r="H69" s="45"/>
      <c r="I69" s="46"/>
      <c r="J69" s="212"/>
      <c r="K69" s="212"/>
      <c r="L69" s="2"/>
      <c r="M69" s="3"/>
      <c r="N69" s="2"/>
      <c r="O69" s="2"/>
      <c r="P69" s="2"/>
      <c r="Q69" s="45"/>
      <c r="R69" s="2"/>
      <c r="S69" s="2"/>
      <c r="T69" s="2"/>
      <c r="U69" s="237" t="s">
        <v>127</v>
      </c>
      <c r="V69" s="237"/>
      <c r="W69" s="237"/>
      <c r="X69" s="237"/>
      <c r="Y69" s="225">
        <v>5332.116</v>
      </c>
      <c r="Z69" s="2"/>
      <c r="AA69" s="220" t="s">
        <v>146</v>
      </c>
      <c r="AB69" s="229">
        <v>480.96</v>
      </c>
      <c r="AC69" s="2"/>
    </row>
    <row r="70" spans="1:30" x14ac:dyDescent="0.25">
      <c r="A70" s="2"/>
      <c r="B70" s="43"/>
      <c r="C70" s="2"/>
      <c r="D70" s="2"/>
      <c r="E70" s="2"/>
      <c r="F70" s="45"/>
      <c r="G70" s="45"/>
      <c r="H70" s="45"/>
      <c r="I70" s="46"/>
      <c r="J70" s="212"/>
      <c r="K70" s="212"/>
      <c r="L70" s="2"/>
      <c r="M70" s="3"/>
      <c r="N70" s="2"/>
      <c r="O70" s="2"/>
      <c r="P70" s="2"/>
      <c r="Q70" s="45"/>
      <c r="R70" s="2"/>
      <c r="S70" s="2"/>
      <c r="T70" s="2"/>
      <c r="U70" s="237" t="s">
        <v>128</v>
      </c>
      <c r="V70" s="237"/>
      <c r="W70" s="237"/>
      <c r="X70" s="237"/>
      <c r="Y70" s="225">
        <v>1959.0070000000001</v>
      </c>
      <c r="Z70" s="2"/>
      <c r="AA70" s="220" t="s">
        <v>140</v>
      </c>
      <c r="AB70" s="229">
        <v>84</v>
      </c>
      <c r="AC70" s="2"/>
    </row>
    <row r="71" spans="1:30" x14ac:dyDescent="0.25">
      <c r="A71" s="2"/>
      <c r="B71" s="43"/>
      <c r="C71" s="2"/>
      <c r="D71" s="2"/>
      <c r="E71" s="2"/>
      <c r="F71" s="45"/>
      <c r="G71" s="45"/>
      <c r="H71" s="45"/>
      <c r="I71" s="46"/>
      <c r="J71" s="212"/>
      <c r="K71" s="212"/>
      <c r="L71" s="2"/>
      <c r="M71" s="3"/>
      <c r="N71" s="2"/>
      <c r="O71" s="2"/>
      <c r="P71" s="2"/>
      <c r="Q71" s="45"/>
      <c r="R71" s="2"/>
      <c r="S71" s="2"/>
      <c r="T71" s="2"/>
      <c r="U71" s="237" t="s">
        <v>129</v>
      </c>
      <c r="V71" s="237"/>
      <c r="W71" s="237"/>
      <c r="X71" s="237"/>
      <c r="Y71" s="225">
        <v>0</v>
      </c>
      <c r="Z71" s="2"/>
      <c r="AA71" s="220" t="s">
        <v>139</v>
      </c>
      <c r="AB71" s="229">
        <v>711.27599999999995</v>
      </c>
      <c r="AC71" s="2"/>
    </row>
    <row r="72" spans="1:3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3"/>
      <c r="N72" s="2"/>
      <c r="O72" s="2"/>
      <c r="P72" s="2"/>
      <c r="Q72" s="2"/>
      <c r="R72" s="2"/>
      <c r="S72" s="2"/>
      <c r="T72" s="2"/>
      <c r="U72" s="237" t="s">
        <v>131</v>
      </c>
      <c r="V72" s="237"/>
      <c r="W72" s="237"/>
      <c r="X72" s="237"/>
      <c r="Y72" s="225">
        <v>53.320999999999998</v>
      </c>
      <c r="Z72" s="2"/>
      <c r="AA72" s="2"/>
      <c r="AB72" s="2"/>
      <c r="AC72" s="2"/>
    </row>
    <row r="73" spans="1:30" x14ac:dyDescent="0.25">
      <c r="A73" s="2"/>
      <c r="B73" s="43"/>
      <c r="C73" s="2"/>
      <c r="D73" s="2"/>
      <c r="E73" s="2"/>
      <c r="F73" s="45"/>
      <c r="G73" s="45"/>
      <c r="H73" s="45"/>
      <c r="I73" s="46"/>
      <c r="J73" s="134"/>
      <c r="K73" s="134"/>
      <c r="L73" s="2"/>
      <c r="M73" s="3"/>
      <c r="N73" s="2"/>
      <c r="O73" s="2"/>
      <c r="P73" s="2"/>
      <c r="Q73" s="45"/>
      <c r="R73" s="2"/>
      <c r="S73" s="2"/>
      <c r="T73" s="2"/>
      <c r="U73" s="237" t="s">
        <v>130</v>
      </c>
      <c r="V73" s="237"/>
      <c r="W73" s="237"/>
      <c r="X73" s="237"/>
      <c r="Y73" s="226">
        <f>SUM(Y74:Y77)</f>
        <v>699</v>
      </c>
      <c r="Z73" s="2"/>
      <c r="AA73" s="2"/>
      <c r="AB73" s="2"/>
      <c r="AC73" s="2"/>
    </row>
    <row r="74" spans="1:30" x14ac:dyDescent="0.25">
      <c r="A74" s="2"/>
      <c r="B74" s="43"/>
      <c r="C74" s="2"/>
      <c r="D74" s="2"/>
      <c r="E74" s="2"/>
      <c r="F74" s="45"/>
      <c r="G74" s="45"/>
      <c r="H74" s="45"/>
      <c r="I74" s="46"/>
      <c r="J74" s="212"/>
      <c r="K74" s="212"/>
      <c r="L74" s="2"/>
      <c r="M74" s="3"/>
      <c r="N74" s="2"/>
      <c r="O74" s="2"/>
      <c r="P74" s="2"/>
      <c r="Q74" s="45"/>
      <c r="R74" s="2"/>
      <c r="S74" s="2"/>
      <c r="T74" s="2"/>
      <c r="U74" s="304" t="s">
        <v>135</v>
      </c>
      <c r="V74" s="304"/>
      <c r="W74" s="304"/>
      <c r="X74" s="304"/>
      <c r="Y74" s="225">
        <v>350</v>
      </c>
      <c r="Z74" s="2"/>
      <c r="AA74" s="2"/>
      <c r="AB74" s="2"/>
      <c r="AC74" s="2"/>
    </row>
    <row r="75" spans="1:30" x14ac:dyDescent="0.25">
      <c r="A75" s="2"/>
      <c r="B75" s="43"/>
      <c r="C75" s="2"/>
      <c r="D75" s="2"/>
      <c r="E75" s="2"/>
      <c r="F75" s="45"/>
      <c r="G75" s="45"/>
      <c r="H75" s="45"/>
      <c r="I75" s="46"/>
      <c r="J75" s="212"/>
      <c r="K75" s="212"/>
      <c r="L75" s="2"/>
      <c r="M75" s="3"/>
      <c r="N75" s="2"/>
      <c r="O75" s="2"/>
      <c r="P75" s="2"/>
      <c r="Q75" s="45"/>
      <c r="R75" s="2"/>
      <c r="S75" s="2"/>
      <c r="T75" s="2"/>
      <c r="U75" s="304" t="s">
        <v>132</v>
      </c>
      <c r="V75" s="304"/>
      <c r="W75" s="304"/>
      <c r="X75" s="304"/>
      <c r="Y75" s="225">
        <v>110</v>
      </c>
      <c r="Z75" s="2"/>
      <c r="AA75" s="2"/>
      <c r="AB75" s="2"/>
      <c r="AC75" s="2"/>
    </row>
    <row r="76" spans="1:30" x14ac:dyDescent="0.25">
      <c r="A76" s="2"/>
      <c r="B76" s="43"/>
      <c r="C76" s="2"/>
      <c r="D76" s="2"/>
      <c r="E76" s="2"/>
      <c r="F76" s="45"/>
      <c r="G76" s="45"/>
      <c r="H76" s="45"/>
      <c r="I76" s="46"/>
      <c r="J76" s="212"/>
      <c r="K76" s="212"/>
      <c r="L76" s="2"/>
      <c r="M76" s="3"/>
      <c r="N76" s="2"/>
      <c r="O76" s="2"/>
      <c r="P76" s="2"/>
      <c r="Q76" s="45"/>
      <c r="R76" s="2"/>
      <c r="S76" s="2"/>
      <c r="T76" s="2"/>
      <c r="U76" s="304" t="s">
        <v>133</v>
      </c>
      <c r="V76" s="304"/>
      <c r="W76" s="304"/>
      <c r="X76" s="304"/>
      <c r="Y76" s="225">
        <v>39</v>
      </c>
      <c r="Z76" s="2"/>
      <c r="AA76" s="2"/>
      <c r="AB76" s="2"/>
      <c r="AC76" s="2"/>
    </row>
    <row r="77" spans="1:30" x14ac:dyDescent="0.25">
      <c r="A77" s="2"/>
      <c r="B77" s="43"/>
      <c r="C77" s="2"/>
      <c r="D77" s="2"/>
      <c r="E77" s="2"/>
      <c r="F77" s="45"/>
      <c r="G77" s="45"/>
      <c r="H77" s="45"/>
      <c r="I77" s="46"/>
      <c r="J77" s="212"/>
      <c r="K77" s="212"/>
      <c r="L77" s="2"/>
      <c r="M77" s="3"/>
      <c r="N77" s="2"/>
      <c r="O77" s="2"/>
      <c r="P77" s="2"/>
      <c r="Q77" s="45"/>
      <c r="R77" s="2"/>
      <c r="S77" s="2"/>
      <c r="T77" s="2"/>
      <c r="U77" s="304" t="s">
        <v>134</v>
      </c>
      <c r="V77" s="304"/>
      <c r="W77" s="304"/>
      <c r="X77" s="304"/>
      <c r="Y77" s="225">
        <v>200</v>
      </c>
      <c r="Z77" s="2"/>
      <c r="AA77" s="2"/>
      <c r="AB77" s="2"/>
      <c r="AC77" s="2"/>
    </row>
    <row r="78" spans="1:30" x14ac:dyDescent="0.25">
      <c r="A78" s="2"/>
      <c r="B78" s="43"/>
      <c r="C78" s="221"/>
      <c r="D78" s="45"/>
      <c r="E78" s="45"/>
      <c r="F78" s="45"/>
      <c r="G78" s="45"/>
      <c r="H78" s="45"/>
      <c r="I78" s="46"/>
      <c r="J78" s="45"/>
      <c r="K78" s="45"/>
      <c r="L78" s="2"/>
      <c r="M78" s="3"/>
      <c r="N78" s="2"/>
      <c r="O78" s="2"/>
      <c r="P78" s="2"/>
      <c r="Q78" s="222"/>
      <c r="R78" s="2"/>
      <c r="S78" s="2"/>
      <c r="T78" s="2"/>
      <c r="U78" s="46"/>
      <c r="V78" s="46"/>
      <c r="W78" s="46"/>
      <c r="X78" s="45"/>
      <c r="Y78" s="45">
        <f>SUM(Y69:Y73)</f>
        <v>8043.4439999999995</v>
      </c>
      <c r="Z78" s="2"/>
      <c r="AA78" s="2"/>
      <c r="AB78" s="2"/>
      <c r="AC78" s="2"/>
    </row>
    <row r="79" spans="1:30" x14ac:dyDescent="0.25">
      <c r="A79" s="2"/>
      <c r="B79" s="43"/>
      <c r="C79" s="44"/>
      <c r="D79" s="45"/>
      <c r="E79" s="45"/>
      <c r="F79" s="45"/>
      <c r="G79" s="45"/>
      <c r="H79" s="45"/>
      <c r="I79" s="46"/>
      <c r="J79" s="45"/>
      <c r="K79" s="45"/>
      <c r="L79" s="45"/>
      <c r="M79" s="45"/>
      <c r="N79" s="45"/>
      <c r="O79" s="46"/>
      <c r="P79" s="45"/>
      <c r="Q79" s="45"/>
      <c r="R79" s="45"/>
      <c r="S79" s="46"/>
      <c r="T79" s="46"/>
      <c r="U79" s="46"/>
      <c r="V79" s="45"/>
      <c r="W79" s="45"/>
      <c r="X79" s="45"/>
      <c r="Y79" s="2"/>
      <c r="Z79" s="2"/>
      <c r="AA79" s="2"/>
      <c r="AB79" s="2"/>
      <c r="AC79" s="2"/>
      <c r="AD79" s="2"/>
    </row>
    <row r="80" spans="1:30" x14ac:dyDescent="0.25">
      <c r="A80" s="2"/>
      <c r="B80" s="90" t="s">
        <v>92</v>
      </c>
      <c r="C80" s="89"/>
      <c r="D80" s="299"/>
      <c r="E80" s="299"/>
      <c r="F80" s="299"/>
      <c r="G80" s="299"/>
      <c r="H80" s="299"/>
      <c r="I80" s="299"/>
      <c r="J80" s="299"/>
      <c r="K80" s="299"/>
      <c r="L80" s="299"/>
      <c r="M80" s="299"/>
      <c r="N80" s="299"/>
      <c r="O80" s="299"/>
      <c r="P80" s="299"/>
      <c r="Q80" s="299"/>
      <c r="R80" s="299"/>
      <c r="S80" s="299"/>
      <c r="T80" s="299"/>
      <c r="U80" s="299"/>
      <c r="V80" s="139"/>
      <c r="W80" s="139"/>
      <c r="X80" s="139"/>
      <c r="Y80" s="139"/>
      <c r="Z80" s="139"/>
      <c r="AA80" s="139"/>
      <c r="AB80" s="140"/>
      <c r="AC80" s="2"/>
      <c r="AD80" s="2"/>
    </row>
    <row r="81" spans="1:30" x14ac:dyDescent="0.25">
      <c r="A81" s="2"/>
      <c r="B81" s="110" t="s">
        <v>156</v>
      </c>
      <c r="M81"/>
      <c r="AB81" s="111"/>
      <c r="AC81" s="2"/>
      <c r="AD81" s="2"/>
    </row>
    <row r="82" spans="1:30" x14ac:dyDescent="0.25">
      <c r="A82" s="2"/>
      <c r="B82" s="275" t="s">
        <v>158</v>
      </c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AB82" s="111"/>
      <c r="AC82" s="2"/>
      <c r="AD82" s="2"/>
    </row>
    <row r="83" spans="1:30" x14ac:dyDescent="0.25">
      <c r="A83" s="2"/>
      <c r="B83" s="275"/>
      <c r="C83" s="273"/>
      <c r="D83" s="273"/>
      <c r="E83" s="273"/>
      <c r="F83" s="273"/>
      <c r="G83" s="273"/>
      <c r="H83" s="273"/>
      <c r="I83" s="273"/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AB83" s="111"/>
      <c r="AC83" s="2"/>
      <c r="AD83" s="2"/>
    </row>
    <row r="84" spans="1:30" x14ac:dyDescent="0.25">
      <c r="A84" s="2"/>
      <c r="B84" s="275"/>
      <c r="C84" s="273"/>
      <c r="D84" s="273"/>
      <c r="E84" s="273"/>
      <c r="F84" s="273"/>
      <c r="G84" s="273"/>
      <c r="H84" s="273"/>
      <c r="I84" s="273"/>
      <c r="J84" s="273"/>
      <c r="K84" s="273"/>
      <c r="L84" s="273"/>
      <c r="M84" s="273"/>
      <c r="N84" s="273"/>
      <c r="O84" s="273"/>
      <c r="P84" s="273"/>
      <c r="Q84" s="273"/>
      <c r="R84" s="273"/>
      <c r="S84" s="273"/>
      <c r="T84" s="273"/>
      <c r="U84" s="273"/>
      <c r="AB84" s="111"/>
      <c r="AC84" s="2"/>
      <c r="AD84" s="2"/>
    </row>
    <row r="85" spans="1:30" x14ac:dyDescent="0.25">
      <c r="A85" s="2"/>
      <c r="B85" s="145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AB85" s="111"/>
      <c r="AC85" s="2"/>
      <c r="AD85" s="2"/>
    </row>
    <row r="86" spans="1:30" x14ac:dyDescent="0.25">
      <c r="A86" s="2"/>
      <c r="B86" s="145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AB86" s="111"/>
      <c r="AC86" s="2"/>
      <c r="AD86" s="2"/>
    </row>
    <row r="87" spans="1:30" x14ac:dyDescent="0.25">
      <c r="A87" s="2"/>
      <c r="B87" s="145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AB87" s="111"/>
      <c r="AC87" s="2"/>
      <c r="AD87" s="2"/>
    </row>
    <row r="88" spans="1:30" x14ac:dyDescent="0.25">
      <c r="A88" s="2"/>
      <c r="B88" s="145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AB88" s="111"/>
      <c r="AC88" s="2"/>
      <c r="AD88" s="2"/>
    </row>
    <row r="89" spans="1:30" x14ac:dyDescent="0.25">
      <c r="A89" s="2"/>
      <c r="B89" s="145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AB89" s="111"/>
      <c r="AC89" s="2"/>
      <c r="AD89" s="2"/>
    </row>
    <row r="90" spans="1:30" x14ac:dyDescent="0.25">
      <c r="A90" s="2"/>
      <c r="B90" s="145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AB90" s="111"/>
      <c r="AC90" s="2"/>
      <c r="AD90" s="2"/>
    </row>
    <row r="91" spans="1:30" x14ac:dyDescent="0.25">
      <c r="A91" s="2"/>
      <c r="B91" s="145"/>
      <c r="C91" s="79"/>
      <c r="D91" s="79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AB91" s="111"/>
      <c r="AC91" s="2"/>
      <c r="AD91" s="2"/>
    </row>
    <row r="92" spans="1:30" x14ac:dyDescent="0.25">
      <c r="A92" s="2"/>
      <c r="B92" s="145"/>
      <c r="C92" s="79"/>
      <c r="D92" s="79"/>
      <c r="E92" s="79"/>
      <c r="F92" s="79"/>
      <c r="G92" s="79"/>
      <c r="H92" s="79"/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AB92" s="111"/>
      <c r="AC92" s="2"/>
      <c r="AD92" s="2"/>
    </row>
    <row r="93" spans="1:30" x14ac:dyDescent="0.25">
      <c r="A93" s="2"/>
      <c r="B93" s="145"/>
      <c r="C93" s="79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AB93" s="111"/>
      <c r="AC93" s="2"/>
      <c r="AD93" s="2"/>
    </row>
    <row r="94" spans="1:30" x14ac:dyDescent="0.25">
      <c r="A94" s="2"/>
      <c r="B94" s="145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AB94" s="111"/>
      <c r="AC94" s="2"/>
      <c r="AD94" s="2"/>
    </row>
    <row r="95" spans="1:30" x14ac:dyDescent="0.25">
      <c r="A95" s="2"/>
      <c r="B95" s="145"/>
      <c r="C95" s="79"/>
      <c r="D95" s="79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AB95" s="111"/>
      <c r="AC95" s="2"/>
      <c r="AD95" s="2"/>
    </row>
    <row r="96" spans="1:30" x14ac:dyDescent="0.25">
      <c r="A96" s="2"/>
      <c r="B96" s="145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AB96" s="111"/>
      <c r="AC96" s="2"/>
      <c r="AD96" s="2"/>
    </row>
    <row r="97" spans="1:30" x14ac:dyDescent="0.25">
      <c r="A97" s="2"/>
      <c r="B97" s="121"/>
      <c r="C97" s="122"/>
      <c r="D97" s="123"/>
      <c r="E97" s="123"/>
      <c r="F97" s="130"/>
      <c r="G97" s="130"/>
      <c r="H97" s="130"/>
      <c r="I97" s="130"/>
      <c r="J97" s="130"/>
      <c r="K97" s="130"/>
      <c r="L97" s="130"/>
      <c r="M97" s="130"/>
      <c r="N97" s="130"/>
      <c r="O97" s="130"/>
      <c r="P97" s="130"/>
      <c r="Q97" s="130"/>
      <c r="R97" s="130"/>
      <c r="S97" s="130"/>
      <c r="T97" s="130"/>
      <c r="U97" s="130"/>
      <c r="V97" s="141"/>
      <c r="W97" s="141"/>
      <c r="X97" s="141"/>
      <c r="Y97" s="141"/>
      <c r="Z97" s="141"/>
      <c r="AA97" s="141"/>
      <c r="AB97" s="142"/>
      <c r="AC97" s="2"/>
      <c r="AD97" s="2"/>
    </row>
    <row r="98" spans="1:30" x14ac:dyDescent="0.25">
      <c r="A98" s="2"/>
      <c r="B98" s="125"/>
      <c r="C98" s="124"/>
      <c r="D98" s="125"/>
      <c r="E98" s="125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2"/>
      <c r="W98" s="2"/>
      <c r="X98" s="2"/>
      <c r="Y98" s="2"/>
      <c r="Z98" s="2"/>
      <c r="AA98" s="2"/>
      <c r="AB98" s="2"/>
      <c r="AC98" s="2"/>
      <c r="AD98" s="2"/>
    </row>
    <row r="99" spans="1:30" x14ac:dyDescent="0.25">
      <c r="A99" s="2"/>
      <c r="B99" s="125"/>
      <c r="C99" s="124"/>
      <c r="D99" s="125"/>
      <c r="E99" s="125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2"/>
      <c r="W99" s="2"/>
      <c r="X99" s="2"/>
      <c r="Y99" s="2"/>
      <c r="Z99" s="2"/>
      <c r="AA99" s="2"/>
      <c r="AB99" s="2"/>
      <c r="AC99" s="2"/>
      <c r="AD99" s="2"/>
    </row>
    <row r="100" spans="1:30" x14ac:dyDescent="0.25">
      <c r="A100" s="2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x14ac:dyDescent="0.25">
      <c r="A101" s="2"/>
      <c r="B101" s="49" t="s">
        <v>81</v>
      </c>
      <c r="C101" s="109">
        <v>45918</v>
      </c>
      <c r="D101" s="49" t="s">
        <v>77</v>
      </c>
      <c r="E101" s="273" t="s">
        <v>154</v>
      </c>
      <c r="F101" s="273"/>
      <c r="G101" s="273"/>
      <c r="H101" s="49"/>
      <c r="I101" s="49" t="s">
        <v>78</v>
      </c>
      <c r="J101" s="274" t="s">
        <v>155</v>
      </c>
      <c r="K101" s="274"/>
      <c r="L101" s="274"/>
      <c r="M101" s="274"/>
      <c r="N101" s="49"/>
      <c r="O101" s="49"/>
      <c r="P101" s="49"/>
      <c r="Q101" s="49"/>
      <c r="R101" s="49"/>
      <c r="S101" s="49"/>
      <c r="T101" s="49"/>
      <c r="U101" s="49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7.5" customHeight="1" x14ac:dyDescent="0.25">
      <c r="A102" s="2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x14ac:dyDescent="0.25">
      <c r="A103" s="2"/>
      <c r="B103" s="49"/>
      <c r="C103" s="49"/>
      <c r="D103" s="49" t="s">
        <v>80</v>
      </c>
      <c r="E103" s="51"/>
      <c r="F103" s="51"/>
      <c r="G103" s="51"/>
      <c r="H103" s="49"/>
      <c r="I103" s="49" t="s">
        <v>80</v>
      </c>
      <c r="J103" s="50"/>
      <c r="K103" s="50"/>
      <c r="L103" s="50"/>
      <c r="M103" s="50"/>
      <c r="N103" s="49"/>
      <c r="O103" s="49"/>
      <c r="P103" s="49"/>
      <c r="Q103" s="49"/>
      <c r="R103" s="49"/>
      <c r="S103" s="49"/>
      <c r="T103" s="49"/>
      <c r="U103" s="49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x14ac:dyDescent="0.25">
      <c r="A104" s="2"/>
      <c r="B104" s="49"/>
      <c r="C104" s="49"/>
      <c r="D104" s="49"/>
      <c r="E104" s="51"/>
      <c r="F104" s="51"/>
      <c r="G104" s="51"/>
      <c r="H104" s="49"/>
      <c r="I104" s="49"/>
      <c r="J104" s="50"/>
      <c r="K104" s="50"/>
      <c r="L104" s="50"/>
      <c r="M104" s="50"/>
      <c r="N104" s="49"/>
      <c r="O104" s="49"/>
      <c r="P104" s="49"/>
      <c r="Q104" s="49"/>
      <c r="R104" s="49"/>
      <c r="S104" s="49"/>
      <c r="T104" s="49"/>
      <c r="U104" s="49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x14ac:dyDescent="0.25">
      <c r="A105" s="2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x14ac:dyDescent="0.25">
      <c r="A106" s="2"/>
      <c r="B106" s="49"/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t="15" hidden="1" customHeight="1" x14ac:dyDescent="0.25"/>
    <row r="138" ht="15" hidden="1" customHeight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x14ac:dyDescent="0.25"/>
  </sheetData>
  <mergeCells count="82">
    <mergeCell ref="U73:X73"/>
    <mergeCell ref="U74:X74"/>
    <mergeCell ref="U75:X75"/>
    <mergeCell ref="U76:X76"/>
    <mergeCell ref="U77:X77"/>
    <mergeCell ref="U68:X68"/>
    <mergeCell ref="U69:X69"/>
    <mergeCell ref="U70:X70"/>
    <mergeCell ref="U71:X71"/>
    <mergeCell ref="U72:X72"/>
    <mergeCell ref="B83:U83"/>
    <mergeCell ref="B82:U82"/>
    <mergeCell ref="D80:U80"/>
    <mergeCell ref="J10:O10"/>
    <mergeCell ref="J11:M11"/>
    <mergeCell ref="J12:O12"/>
    <mergeCell ref="J13:L13"/>
    <mergeCell ref="M13:M14"/>
    <mergeCell ref="N13:N14"/>
    <mergeCell ref="I13:I14"/>
    <mergeCell ref="D26:I26"/>
    <mergeCell ref="D27:F27"/>
    <mergeCell ref="G27:G28"/>
    <mergeCell ref="B10:B13"/>
    <mergeCell ref="P10:U10"/>
    <mergeCell ref="P11:S11"/>
    <mergeCell ref="B27:B28"/>
    <mergeCell ref="O13:O14"/>
    <mergeCell ref="J26:O26"/>
    <mergeCell ref="J27:L27"/>
    <mergeCell ref="M27:M28"/>
    <mergeCell ref="N27:N28"/>
    <mergeCell ref="O27:O28"/>
    <mergeCell ref="G13:G14"/>
    <mergeCell ref="H13:H14"/>
    <mergeCell ref="E101:G101"/>
    <mergeCell ref="J101:M101"/>
    <mergeCell ref="B84:U84"/>
    <mergeCell ref="D4:U4"/>
    <mergeCell ref="D8:U8"/>
    <mergeCell ref="C44:C45"/>
    <mergeCell ref="C47:C48"/>
    <mergeCell ref="C27:C28"/>
    <mergeCell ref="D12:I12"/>
    <mergeCell ref="D10:I10"/>
    <mergeCell ref="D11:G11"/>
    <mergeCell ref="C10:C13"/>
    <mergeCell ref="D13:F13"/>
    <mergeCell ref="H27:H28"/>
    <mergeCell ref="I27:I28"/>
    <mergeCell ref="T13:T14"/>
    <mergeCell ref="D64:E64"/>
    <mergeCell ref="AB26:AB28"/>
    <mergeCell ref="V27:X27"/>
    <mergeCell ref="AA27:AA28"/>
    <mergeCell ref="Y27:Y28"/>
    <mergeCell ref="Z27:Z28"/>
    <mergeCell ref="V26:AA26"/>
    <mergeCell ref="P26:U26"/>
    <mergeCell ref="P27:R27"/>
    <mergeCell ref="S27:S28"/>
    <mergeCell ref="T27:T28"/>
    <mergeCell ref="V60:X60"/>
    <mergeCell ref="V61:X61"/>
    <mergeCell ref="V59:X59"/>
    <mergeCell ref="V64:X64"/>
    <mergeCell ref="V65:X65"/>
    <mergeCell ref="V66:X66"/>
    <mergeCell ref="V62:X62"/>
    <mergeCell ref="S13:S14"/>
    <mergeCell ref="AB10:AB14"/>
    <mergeCell ref="V11:Y11"/>
    <mergeCell ref="V12:AA12"/>
    <mergeCell ref="V13:X13"/>
    <mergeCell ref="AA13:AA14"/>
    <mergeCell ref="V10:AA10"/>
    <mergeCell ref="Y13:Y14"/>
    <mergeCell ref="Z13:Z14"/>
    <mergeCell ref="P12:U12"/>
    <mergeCell ref="P13:R13"/>
    <mergeCell ref="U13:U14"/>
    <mergeCell ref="U27:U28"/>
  </mergeCells>
  <conditionalFormatting sqref="AB15:AB26 AB29:AB42">
    <cfRule type="cellIs" dxfId="1" priority="13" operator="equal">
      <formula>0</formula>
    </cfRule>
    <cfRule type="containsErrors" dxfId="0" priority="14">
      <formula>ISERROR(AB15)</formula>
    </cfRule>
  </conditionalFormatting>
  <pageMargins left="0.70866141732283472" right="0.70866141732283472" top="0.78740157480314965" bottom="0.78740157480314965" header="0.31496062992125984" footer="0.31496062992125984"/>
  <pageSetup paperSize="8" scale="3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286"/>
  <sheetViews>
    <sheetView showGridLines="0" tabSelected="1" zoomScale="80" zoomScaleNormal="80" zoomScaleSheetLayoutView="80" workbookViewId="0">
      <selection activeCell="L88" sqref="L88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customWidth="1"/>
    <col min="20" max="16384" width="9.140625" hidden="1"/>
  </cols>
  <sheetData>
    <row r="1" spans="1:19" x14ac:dyDescent="0.25">
      <c r="A1" s="2"/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1" x14ac:dyDescent="0.35">
      <c r="A2" s="2"/>
      <c r="B2" s="4" t="s">
        <v>115</v>
      </c>
      <c r="C2" s="2"/>
      <c r="D2" s="2"/>
      <c r="E2" s="2"/>
      <c r="F2" s="2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7.5" customHeight="1" x14ac:dyDescent="0.25">
      <c r="A3" s="2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21" x14ac:dyDescent="0.35">
      <c r="A4" s="2"/>
      <c r="B4" s="2" t="s">
        <v>43</v>
      </c>
      <c r="C4" s="2"/>
      <c r="D4" s="305" t="s">
        <v>148</v>
      </c>
      <c r="E4" s="305"/>
      <c r="F4" s="305"/>
      <c r="G4" s="305"/>
      <c r="H4" s="305"/>
      <c r="I4" s="305"/>
      <c r="J4" s="305"/>
      <c r="K4" s="305"/>
      <c r="L4" s="2"/>
      <c r="M4" s="2"/>
      <c r="N4" s="2"/>
      <c r="O4" s="2"/>
      <c r="P4" s="2"/>
      <c r="Q4" s="2"/>
      <c r="R4" s="2"/>
      <c r="S4" s="2"/>
    </row>
    <row r="5" spans="1:19" ht="3.75" customHeight="1" x14ac:dyDescent="0.25">
      <c r="A5" s="2"/>
      <c r="B5" s="2"/>
      <c r="C5" s="2"/>
      <c r="D5" s="181"/>
      <c r="E5" s="181"/>
      <c r="F5" s="181"/>
      <c r="G5" s="181"/>
      <c r="H5" s="181"/>
      <c r="I5" s="181"/>
      <c r="J5" s="181"/>
      <c r="K5" s="181"/>
      <c r="L5" s="2"/>
      <c r="M5" s="2"/>
      <c r="N5" s="2"/>
      <c r="O5" s="2"/>
      <c r="P5" s="2"/>
      <c r="Q5" s="2"/>
      <c r="R5" s="2"/>
      <c r="S5" s="2"/>
    </row>
    <row r="6" spans="1:19" x14ac:dyDescent="0.25">
      <c r="A6" s="2"/>
      <c r="B6" s="2" t="s">
        <v>44</v>
      </c>
      <c r="C6" s="2"/>
      <c r="D6" s="182" t="s">
        <v>152</v>
      </c>
      <c r="E6" s="181"/>
      <c r="F6" s="181"/>
      <c r="G6" s="181"/>
      <c r="H6" s="181"/>
      <c r="I6" s="181"/>
      <c r="J6" s="181"/>
      <c r="K6" s="181"/>
      <c r="L6" s="2"/>
      <c r="M6" s="2"/>
      <c r="N6" s="2"/>
      <c r="O6" s="2"/>
      <c r="P6" s="2"/>
      <c r="Q6" s="2"/>
      <c r="R6" s="2"/>
      <c r="S6" s="2"/>
    </row>
    <row r="7" spans="1:19" ht="3.75" customHeight="1" x14ac:dyDescent="0.25">
      <c r="A7" s="2"/>
      <c r="B7" s="2"/>
      <c r="C7" s="2"/>
      <c r="D7" s="181"/>
      <c r="E7" s="181"/>
      <c r="F7" s="181"/>
      <c r="G7" s="181"/>
      <c r="H7" s="181"/>
      <c r="I7" s="181"/>
      <c r="J7" s="181"/>
      <c r="K7" s="181"/>
      <c r="L7" s="2"/>
      <c r="M7" s="2"/>
      <c r="N7" s="2"/>
      <c r="O7" s="2"/>
      <c r="P7" s="2"/>
      <c r="Q7" s="2"/>
      <c r="R7" s="2"/>
      <c r="S7" s="2"/>
    </row>
    <row r="8" spans="1:19" x14ac:dyDescent="0.25">
      <c r="A8" s="2"/>
      <c r="B8" s="2" t="s">
        <v>45</v>
      </c>
      <c r="C8" s="2"/>
      <c r="D8" s="306" t="s">
        <v>153</v>
      </c>
      <c r="E8" s="306"/>
      <c r="F8" s="306"/>
      <c r="G8" s="306"/>
      <c r="H8" s="306"/>
      <c r="I8" s="306"/>
      <c r="J8" s="306"/>
      <c r="K8" s="306"/>
      <c r="L8" s="2"/>
      <c r="M8" s="2"/>
      <c r="N8" s="2"/>
      <c r="O8" s="2"/>
      <c r="P8" s="2"/>
      <c r="Q8" s="2"/>
      <c r="R8" s="2"/>
      <c r="S8" s="2"/>
    </row>
    <row r="9" spans="1:19" ht="15.75" thickBot="1" x14ac:dyDescent="0.3">
      <c r="A9" s="2"/>
      <c r="B9" s="2"/>
      <c r="C9" s="2"/>
      <c r="D9" s="2"/>
      <c r="E9" s="2"/>
      <c r="F9" s="2"/>
      <c r="G9" s="3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9.25" customHeight="1" thickBot="1" x14ac:dyDescent="0.3">
      <c r="A10" s="2"/>
      <c r="B10" s="152" t="s">
        <v>37</v>
      </c>
      <c r="C10" s="151" t="s">
        <v>38</v>
      </c>
      <c r="D10" s="254" t="s">
        <v>116</v>
      </c>
      <c r="E10" s="254"/>
      <c r="F10" s="255"/>
      <c r="G10" s="254" t="s">
        <v>117</v>
      </c>
      <c r="H10" s="254"/>
      <c r="I10" s="312"/>
      <c r="J10" s="311" t="s">
        <v>118</v>
      </c>
      <c r="K10" s="254"/>
      <c r="L10" s="255"/>
      <c r="M10" s="253" t="s">
        <v>110</v>
      </c>
      <c r="N10" s="254"/>
      <c r="O10" s="255"/>
      <c r="P10" s="254" t="s">
        <v>119</v>
      </c>
      <c r="Q10" s="254"/>
      <c r="R10" s="255"/>
      <c r="S10" s="2"/>
    </row>
    <row r="11" spans="1:19" ht="30.75" customHeight="1" thickBot="1" x14ac:dyDescent="0.3">
      <c r="A11" s="2"/>
      <c r="B11" s="149"/>
      <c r="C11" s="150"/>
      <c r="D11" s="143" t="s">
        <v>39</v>
      </c>
      <c r="E11" s="6" t="s">
        <v>40</v>
      </c>
      <c r="F11" s="6" t="s">
        <v>61</v>
      </c>
      <c r="G11" s="143" t="s">
        <v>39</v>
      </c>
      <c r="H11" s="6" t="s">
        <v>40</v>
      </c>
      <c r="I11" s="163" t="s">
        <v>61</v>
      </c>
      <c r="J11" s="163" t="s">
        <v>39</v>
      </c>
      <c r="K11" s="6" t="s">
        <v>40</v>
      </c>
      <c r="L11" s="6" t="s">
        <v>61</v>
      </c>
      <c r="M11" s="167" t="s">
        <v>39</v>
      </c>
      <c r="N11" s="6" t="s">
        <v>40</v>
      </c>
      <c r="O11" s="6" t="s">
        <v>61</v>
      </c>
      <c r="P11" s="143" t="s">
        <v>39</v>
      </c>
      <c r="Q11" s="6" t="s">
        <v>40</v>
      </c>
      <c r="R11" s="6" t="s">
        <v>61</v>
      </c>
      <c r="S11" s="2"/>
    </row>
    <row r="12" spans="1:19" ht="15.75" customHeight="1" thickBot="1" x14ac:dyDescent="0.3">
      <c r="A12" s="2"/>
      <c r="B12" s="179"/>
      <c r="C12" s="180" t="s">
        <v>62</v>
      </c>
      <c r="D12" s="247"/>
      <c r="E12" s="247"/>
      <c r="F12" s="248"/>
      <c r="G12" s="247"/>
      <c r="H12" s="247"/>
      <c r="I12" s="247"/>
      <c r="J12" s="246"/>
      <c r="K12" s="247"/>
      <c r="L12" s="248"/>
      <c r="M12" s="247"/>
      <c r="N12" s="247"/>
      <c r="O12" s="248"/>
      <c r="P12" s="247"/>
      <c r="Q12" s="247"/>
      <c r="R12" s="248"/>
      <c r="S12" s="2"/>
    </row>
    <row r="13" spans="1:19" ht="15.75" customHeight="1" x14ac:dyDescent="0.25">
      <c r="A13" s="2"/>
      <c r="B13" s="285" t="s">
        <v>37</v>
      </c>
      <c r="C13" s="281" t="s">
        <v>38</v>
      </c>
      <c r="D13" s="309" t="s">
        <v>63</v>
      </c>
      <c r="E13" s="256" t="s">
        <v>66</v>
      </c>
      <c r="F13" s="251" t="s">
        <v>62</v>
      </c>
      <c r="G13" s="238" t="s">
        <v>63</v>
      </c>
      <c r="H13" s="256" t="s">
        <v>66</v>
      </c>
      <c r="I13" s="307" t="s">
        <v>62</v>
      </c>
      <c r="J13" s="309" t="s">
        <v>63</v>
      </c>
      <c r="K13" s="256" t="s">
        <v>66</v>
      </c>
      <c r="L13" s="251" t="s">
        <v>62</v>
      </c>
      <c r="M13" s="316" t="s">
        <v>63</v>
      </c>
      <c r="N13" s="256" t="s">
        <v>66</v>
      </c>
      <c r="O13" s="251" t="s">
        <v>62</v>
      </c>
      <c r="P13" s="238" t="s">
        <v>63</v>
      </c>
      <c r="Q13" s="256" t="s">
        <v>66</v>
      </c>
      <c r="R13" s="251" t="s">
        <v>62</v>
      </c>
      <c r="S13" s="2"/>
    </row>
    <row r="14" spans="1:19" ht="15.75" thickBot="1" x14ac:dyDescent="0.3">
      <c r="A14" s="2"/>
      <c r="B14" s="286"/>
      <c r="C14" s="282"/>
      <c r="D14" s="310"/>
      <c r="E14" s="257"/>
      <c r="F14" s="252"/>
      <c r="G14" s="239"/>
      <c r="H14" s="257"/>
      <c r="I14" s="308"/>
      <c r="J14" s="310"/>
      <c r="K14" s="257"/>
      <c r="L14" s="252"/>
      <c r="M14" s="317"/>
      <c r="N14" s="257"/>
      <c r="O14" s="252"/>
      <c r="P14" s="239"/>
      <c r="Q14" s="257"/>
      <c r="R14" s="252"/>
      <c r="S14" s="2"/>
    </row>
    <row r="15" spans="1:19" x14ac:dyDescent="0.25">
      <c r="A15" s="2"/>
      <c r="B15" s="32" t="s">
        <v>0</v>
      </c>
      <c r="C15" s="33" t="s">
        <v>52</v>
      </c>
      <c r="D15" s="58">
        <v>1889.2</v>
      </c>
      <c r="E15" s="61"/>
      <c r="F15" s="11">
        <v>1889.2</v>
      </c>
      <c r="G15" s="58">
        <f>'NR 2026'!M15</f>
        <v>2700</v>
      </c>
      <c r="H15" s="61"/>
      <c r="I15" s="153">
        <f t="shared" ref="I15:I24" si="0">G15+H15</f>
        <v>2700</v>
      </c>
      <c r="J15" s="173">
        <v>2880</v>
      </c>
      <c r="K15" s="174"/>
      <c r="L15" s="175">
        <f>J15+K15</f>
        <v>2880</v>
      </c>
      <c r="M15" s="155">
        <v>2880</v>
      </c>
      <c r="N15" s="61"/>
      <c r="O15" s="11">
        <f t="shared" ref="O15:O24" si="1">M15+N15</f>
        <v>2880</v>
      </c>
      <c r="P15" s="155">
        <v>2880</v>
      </c>
      <c r="Q15" s="61"/>
      <c r="R15" s="11">
        <f t="shared" ref="R15:R24" si="2">P15+Q15</f>
        <v>2880</v>
      </c>
      <c r="S15" s="2"/>
    </row>
    <row r="16" spans="1:19" x14ac:dyDescent="0.25">
      <c r="A16" s="2"/>
      <c r="B16" s="12" t="s">
        <v>1</v>
      </c>
      <c r="C16" s="114" t="s">
        <v>60</v>
      </c>
      <c r="D16" s="58">
        <v>7780</v>
      </c>
      <c r="E16" s="62"/>
      <c r="F16" s="11">
        <v>7780</v>
      </c>
      <c r="G16" s="58">
        <f>'NR 2026'!M16</f>
        <v>8400</v>
      </c>
      <c r="H16" s="62"/>
      <c r="I16" s="153">
        <f t="shared" si="0"/>
        <v>8400</v>
      </c>
      <c r="J16" s="74">
        <v>9100</v>
      </c>
      <c r="K16" s="161"/>
      <c r="L16" s="171">
        <f t="shared" ref="L16:L24" si="3">J16+K16</f>
        <v>9100</v>
      </c>
      <c r="M16" s="156">
        <v>9000</v>
      </c>
      <c r="N16" s="62"/>
      <c r="O16" s="11">
        <f t="shared" si="1"/>
        <v>9000</v>
      </c>
      <c r="P16" s="156">
        <v>9000</v>
      </c>
      <c r="Q16" s="62"/>
      <c r="R16" s="11">
        <f t="shared" si="2"/>
        <v>9000</v>
      </c>
      <c r="S16" s="2"/>
    </row>
    <row r="17" spans="1:19" x14ac:dyDescent="0.25">
      <c r="A17" s="2"/>
      <c r="B17" s="12" t="s">
        <v>3</v>
      </c>
      <c r="C17" s="115" t="s">
        <v>79</v>
      </c>
      <c r="D17" s="58">
        <v>244.59899999999999</v>
      </c>
      <c r="E17" s="62"/>
      <c r="F17" s="11">
        <v>244.6</v>
      </c>
      <c r="G17" s="58">
        <f>'NR 2026'!M17</f>
        <v>1578.6</v>
      </c>
      <c r="H17" s="62"/>
      <c r="I17" s="153">
        <f t="shared" si="0"/>
        <v>1578.6</v>
      </c>
      <c r="J17" s="74"/>
      <c r="K17" s="161"/>
      <c r="L17" s="171">
        <f t="shared" si="3"/>
        <v>0</v>
      </c>
      <c r="M17" s="156"/>
      <c r="N17" s="63"/>
      <c r="O17" s="11">
        <f t="shared" si="1"/>
        <v>0</v>
      </c>
      <c r="P17" s="156"/>
      <c r="Q17" s="63"/>
      <c r="R17" s="11">
        <f t="shared" si="2"/>
        <v>0</v>
      </c>
      <c r="S17" s="2"/>
    </row>
    <row r="18" spans="1:19" x14ac:dyDescent="0.25">
      <c r="A18" s="2"/>
      <c r="B18" s="12" t="s">
        <v>122</v>
      </c>
      <c r="C18" s="217" t="s">
        <v>121</v>
      </c>
      <c r="D18" s="58"/>
      <c r="E18" s="62"/>
      <c r="F18" s="11"/>
      <c r="G18" s="58">
        <v>0</v>
      </c>
      <c r="H18" s="62"/>
      <c r="I18" s="153">
        <f t="shared" si="0"/>
        <v>0</v>
      </c>
      <c r="J18" s="74">
        <v>8043.4440000000004</v>
      </c>
      <c r="K18" s="161"/>
      <c r="L18" s="171">
        <f t="shared" si="3"/>
        <v>8043.4440000000004</v>
      </c>
      <c r="M18" s="156">
        <v>8625</v>
      </c>
      <c r="N18" s="62"/>
      <c r="O18" s="11">
        <f t="shared" si="1"/>
        <v>8625</v>
      </c>
      <c r="P18" s="156">
        <v>8625</v>
      </c>
      <c r="Q18" s="62"/>
      <c r="R18" s="11">
        <f t="shared" si="2"/>
        <v>8625</v>
      </c>
      <c r="S18" s="2"/>
    </row>
    <row r="19" spans="1:19" x14ac:dyDescent="0.25">
      <c r="A19" s="2"/>
      <c r="B19" s="12" t="s">
        <v>5</v>
      </c>
      <c r="C19" s="116" t="s">
        <v>53</v>
      </c>
      <c r="D19" s="58">
        <v>49839.9</v>
      </c>
      <c r="E19" s="61"/>
      <c r="F19" s="11">
        <v>49839.9</v>
      </c>
      <c r="G19" s="58">
        <v>46927.12</v>
      </c>
      <c r="H19" s="61"/>
      <c r="I19" s="153">
        <f t="shared" si="0"/>
        <v>46927.12</v>
      </c>
      <c r="J19" s="74">
        <v>36158</v>
      </c>
      <c r="K19" s="159"/>
      <c r="L19" s="171">
        <f t="shared" si="3"/>
        <v>36158</v>
      </c>
      <c r="M19" s="156">
        <v>36486</v>
      </c>
      <c r="N19" s="61"/>
      <c r="O19" s="11">
        <f t="shared" si="1"/>
        <v>36486</v>
      </c>
      <c r="P19" s="156">
        <v>36486</v>
      </c>
      <c r="Q19" s="61"/>
      <c r="R19" s="11">
        <f t="shared" si="2"/>
        <v>36486</v>
      </c>
      <c r="S19" s="2"/>
    </row>
    <row r="20" spans="1:19" x14ac:dyDescent="0.25">
      <c r="A20" s="2"/>
      <c r="B20" s="12" t="s">
        <v>7</v>
      </c>
      <c r="C20" s="36" t="s">
        <v>46</v>
      </c>
      <c r="D20" s="58">
        <v>1434.4</v>
      </c>
      <c r="E20" s="61"/>
      <c r="F20" s="11">
        <v>1434.4</v>
      </c>
      <c r="G20" s="58">
        <v>656.73</v>
      </c>
      <c r="H20" s="61"/>
      <c r="I20" s="153">
        <f t="shared" si="0"/>
        <v>656.73</v>
      </c>
      <c r="J20" s="74">
        <v>505.6</v>
      </c>
      <c r="K20" s="159"/>
      <c r="L20" s="171">
        <f t="shared" si="3"/>
        <v>505.6</v>
      </c>
      <c r="M20" s="156">
        <v>505.58600000000001</v>
      </c>
      <c r="N20" s="61"/>
      <c r="O20" s="11">
        <f t="shared" si="1"/>
        <v>505.58600000000001</v>
      </c>
      <c r="P20" s="156">
        <v>505.58600000000001</v>
      </c>
      <c r="Q20" s="61"/>
      <c r="R20" s="11">
        <f t="shared" si="2"/>
        <v>505.58600000000001</v>
      </c>
      <c r="S20" s="2"/>
    </row>
    <row r="21" spans="1:19" x14ac:dyDescent="0.25">
      <c r="A21" s="2"/>
      <c r="B21" s="12" t="s">
        <v>9</v>
      </c>
      <c r="C21" s="117" t="s">
        <v>47</v>
      </c>
      <c r="D21" s="58">
        <v>293.39999999999998</v>
      </c>
      <c r="E21" s="61"/>
      <c r="F21" s="11">
        <v>293.39999999999998</v>
      </c>
      <c r="G21" s="58">
        <v>50</v>
      </c>
      <c r="H21" s="61"/>
      <c r="I21" s="153">
        <f t="shared" si="0"/>
        <v>50</v>
      </c>
      <c r="J21" s="74">
        <v>300</v>
      </c>
      <c r="K21" s="159"/>
      <c r="L21" s="171">
        <f t="shared" si="3"/>
        <v>300</v>
      </c>
      <c r="M21" s="156">
        <v>300</v>
      </c>
      <c r="N21" s="61"/>
      <c r="O21" s="11">
        <f t="shared" si="1"/>
        <v>300</v>
      </c>
      <c r="P21" s="156">
        <v>300</v>
      </c>
      <c r="Q21" s="61"/>
      <c r="R21" s="11">
        <f t="shared" si="2"/>
        <v>300</v>
      </c>
      <c r="S21" s="2"/>
    </row>
    <row r="22" spans="1:19" x14ac:dyDescent="0.25">
      <c r="A22" s="2"/>
      <c r="B22" s="12" t="s">
        <v>11</v>
      </c>
      <c r="C22" s="35" t="s">
        <v>2</v>
      </c>
      <c r="D22" s="58">
        <v>463.7</v>
      </c>
      <c r="E22" s="61">
        <v>489.7</v>
      </c>
      <c r="F22" s="11">
        <v>953.3</v>
      </c>
      <c r="G22" s="58">
        <v>200</v>
      </c>
      <c r="H22" s="61">
        <v>250</v>
      </c>
      <c r="I22" s="153">
        <f t="shared" si="0"/>
        <v>450</v>
      </c>
      <c r="J22" s="74">
        <v>70</v>
      </c>
      <c r="K22" s="159">
        <v>250</v>
      </c>
      <c r="L22" s="171">
        <f t="shared" si="3"/>
        <v>320</v>
      </c>
      <c r="M22" s="156">
        <v>70</v>
      </c>
      <c r="N22" s="64">
        <v>250</v>
      </c>
      <c r="O22" s="11">
        <f t="shared" si="1"/>
        <v>320</v>
      </c>
      <c r="P22" s="156">
        <v>70</v>
      </c>
      <c r="Q22" s="64">
        <v>250</v>
      </c>
      <c r="R22" s="11">
        <f t="shared" si="2"/>
        <v>320</v>
      </c>
      <c r="S22" s="2"/>
    </row>
    <row r="23" spans="1:19" x14ac:dyDescent="0.25">
      <c r="A23" s="2"/>
      <c r="B23" s="12" t="s">
        <v>13</v>
      </c>
      <c r="C23" s="35" t="s">
        <v>4</v>
      </c>
      <c r="D23" s="58"/>
      <c r="E23" s="61">
        <v>489.7</v>
      </c>
      <c r="F23" s="11">
        <v>489.7</v>
      </c>
      <c r="G23" s="58">
        <f>'NR 2026'!M23</f>
        <v>0</v>
      </c>
      <c r="H23" s="61">
        <v>250</v>
      </c>
      <c r="I23" s="153">
        <f t="shared" si="0"/>
        <v>250</v>
      </c>
      <c r="J23" s="74"/>
      <c r="K23" s="159">
        <v>250</v>
      </c>
      <c r="L23" s="171">
        <f t="shared" si="3"/>
        <v>250</v>
      </c>
      <c r="M23" s="156"/>
      <c r="N23" s="64">
        <v>250</v>
      </c>
      <c r="O23" s="11">
        <f t="shared" si="1"/>
        <v>250</v>
      </c>
      <c r="P23" s="156"/>
      <c r="Q23" s="64">
        <v>250</v>
      </c>
      <c r="R23" s="11">
        <f t="shared" si="2"/>
        <v>250</v>
      </c>
      <c r="S23" s="2"/>
    </row>
    <row r="24" spans="1:19" ht="15.75" thickBot="1" x14ac:dyDescent="0.3">
      <c r="A24" s="2"/>
      <c r="B24" s="118" t="s">
        <v>15</v>
      </c>
      <c r="C24" s="119" t="s">
        <v>6</v>
      </c>
      <c r="D24" s="58"/>
      <c r="E24" s="61"/>
      <c r="F24" s="20"/>
      <c r="G24" s="58">
        <f>'NR 2026'!M24</f>
        <v>0</v>
      </c>
      <c r="H24" s="61"/>
      <c r="I24" s="154">
        <f t="shared" si="0"/>
        <v>0</v>
      </c>
      <c r="J24" s="74"/>
      <c r="K24" s="159"/>
      <c r="L24" s="171">
        <f t="shared" si="3"/>
        <v>0</v>
      </c>
      <c r="M24" s="157"/>
      <c r="N24" s="65"/>
      <c r="O24" s="20">
        <f t="shared" si="1"/>
        <v>0</v>
      </c>
      <c r="P24" s="157"/>
      <c r="Q24" s="65"/>
      <c r="R24" s="20">
        <f t="shared" si="2"/>
        <v>0</v>
      </c>
      <c r="S24" s="2"/>
    </row>
    <row r="25" spans="1:19" ht="15.75" thickBot="1" x14ac:dyDescent="0.3">
      <c r="A25" s="2"/>
      <c r="B25" s="21" t="s">
        <v>17</v>
      </c>
      <c r="C25" s="22" t="s">
        <v>8</v>
      </c>
      <c r="D25" s="26">
        <f t="shared" ref="D25:R25" si="4">SUM(D15:D22)</f>
        <v>61945.199000000001</v>
      </c>
      <c r="E25" s="26">
        <f t="shared" si="4"/>
        <v>489.7</v>
      </c>
      <c r="F25" s="26">
        <f>SUM(F15:F22)</f>
        <v>62434.80000000001</v>
      </c>
      <c r="G25" s="26">
        <f t="shared" si="4"/>
        <v>60512.450000000004</v>
      </c>
      <c r="H25" s="26">
        <f>SUM(H15:H22)</f>
        <v>250</v>
      </c>
      <c r="I25" s="164">
        <f t="shared" si="4"/>
        <v>60762.450000000004</v>
      </c>
      <c r="J25" s="158">
        <f t="shared" si="4"/>
        <v>57057.044000000002</v>
      </c>
      <c r="K25" s="158">
        <f t="shared" si="4"/>
        <v>250</v>
      </c>
      <c r="L25" s="158">
        <f t="shared" si="4"/>
        <v>57307.044000000002</v>
      </c>
      <c r="M25" s="168">
        <f>SUM(M15:M24)</f>
        <v>57866.586000000003</v>
      </c>
      <c r="N25" s="26">
        <f t="shared" si="4"/>
        <v>250</v>
      </c>
      <c r="O25" s="26">
        <f t="shared" si="4"/>
        <v>58116.586000000003</v>
      </c>
      <c r="P25" s="26">
        <f t="shared" si="4"/>
        <v>57866.586000000003</v>
      </c>
      <c r="Q25" s="26">
        <f t="shared" si="4"/>
        <v>250</v>
      </c>
      <c r="R25" s="26">
        <f t="shared" si="4"/>
        <v>58116.586000000003</v>
      </c>
      <c r="S25" s="2"/>
    </row>
    <row r="26" spans="1:19" ht="15.75" customHeight="1" thickBot="1" x14ac:dyDescent="0.3">
      <c r="A26" s="2"/>
      <c r="B26" s="177"/>
      <c r="C26" s="178" t="s">
        <v>107</v>
      </c>
      <c r="D26" s="270"/>
      <c r="E26" s="270"/>
      <c r="F26" s="271"/>
      <c r="G26" s="270"/>
      <c r="H26" s="270"/>
      <c r="I26" s="270"/>
      <c r="J26" s="315"/>
      <c r="K26" s="270"/>
      <c r="L26" s="271"/>
      <c r="M26" s="270"/>
      <c r="N26" s="270"/>
      <c r="O26" s="271"/>
      <c r="P26" s="270"/>
      <c r="Q26" s="270"/>
      <c r="R26" s="271"/>
      <c r="S26" s="2"/>
    </row>
    <row r="27" spans="1:19" x14ac:dyDescent="0.25">
      <c r="A27" s="2"/>
      <c r="B27" s="285" t="s">
        <v>37</v>
      </c>
      <c r="C27" s="281" t="s">
        <v>38</v>
      </c>
      <c r="D27" s="309" t="s">
        <v>64</v>
      </c>
      <c r="E27" s="266" t="s">
        <v>67</v>
      </c>
      <c r="F27" s="258" t="s">
        <v>68</v>
      </c>
      <c r="G27" s="238" t="s">
        <v>64</v>
      </c>
      <c r="H27" s="309" t="s">
        <v>67</v>
      </c>
      <c r="I27" s="313" t="s">
        <v>68</v>
      </c>
      <c r="J27" s="309" t="s">
        <v>64</v>
      </c>
      <c r="K27" s="266" t="s">
        <v>67</v>
      </c>
      <c r="L27" s="258" t="s">
        <v>68</v>
      </c>
      <c r="M27" s="316" t="s">
        <v>64</v>
      </c>
      <c r="N27" s="266" t="s">
        <v>67</v>
      </c>
      <c r="O27" s="258" t="s">
        <v>68</v>
      </c>
      <c r="P27" s="238" t="s">
        <v>64</v>
      </c>
      <c r="Q27" s="266" t="s">
        <v>67</v>
      </c>
      <c r="R27" s="258" t="s">
        <v>68</v>
      </c>
      <c r="S27" s="2"/>
    </row>
    <row r="28" spans="1:19" ht="15.75" thickBot="1" x14ac:dyDescent="0.3">
      <c r="A28" s="2"/>
      <c r="B28" s="286"/>
      <c r="C28" s="282"/>
      <c r="D28" s="310"/>
      <c r="E28" s="267"/>
      <c r="F28" s="259"/>
      <c r="G28" s="239"/>
      <c r="H28" s="310"/>
      <c r="I28" s="314"/>
      <c r="J28" s="310"/>
      <c r="K28" s="267"/>
      <c r="L28" s="259"/>
      <c r="M28" s="317"/>
      <c r="N28" s="267"/>
      <c r="O28" s="259"/>
      <c r="P28" s="239"/>
      <c r="Q28" s="267"/>
      <c r="R28" s="259"/>
      <c r="S28" s="2"/>
    </row>
    <row r="29" spans="1:19" x14ac:dyDescent="0.25">
      <c r="A29" s="2"/>
      <c r="B29" s="32" t="s">
        <v>19</v>
      </c>
      <c r="C29" s="33" t="s">
        <v>10</v>
      </c>
      <c r="D29" s="58">
        <v>279.39999999999998</v>
      </c>
      <c r="E29" s="61"/>
      <c r="F29" s="11">
        <v>279.39999999999998</v>
      </c>
      <c r="G29" s="58">
        <v>300</v>
      </c>
      <c r="H29" s="61">
        <f>'NR 2026'!N29</f>
        <v>0</v>
      </c>
      <c r="I29" s="153">
        <f t="shared" ref="I29:I39" si="5">G29+H29</f>
        <v>300</v>
      </c>
      <c r="J29" s="173">
        <v>600</v>
      </c>
      <c r="K29" s="174"/>
      <c r="L29" s="175">
        <f t="shared" ref="L29:L39" si="6">J29+K29</f>
        <v>600</v>
      </c>
      <c r="M29" s="176">
        <v>550</v>
      </c>
      <c r="N29" s="176"/>
      <c r="O29" s="11">
        <f t="shared" ref="O29:O39" si="7">M29+N29</f>
        <v>550</v>
      </c>
      <c r="P29" s="176">
        <v>550</v>
      </c>
      <c r="Q29" s="176"/>
      <c r="R29" s="11">
        <f t="shared" ref="R29:R39" si="8">P29+Q29</f>
        <v>550</v>
      </c>
      <c r="S29" s="2"/>
    </row>
    <row r="30" spans="1:19" x14ac:dyDescent="0.25">
      <c r="A30" s="2"/>
      <c r="B30" s="12" t="s">
        <v>20</v>
      </c>
      <c r="C30" s="35" t="s">
        <v>12</v>
      </c>
      <c r="D30" s="58">
        <v>2932.4</v>
      </c>
      <c r="E30" s="62">
        <v>27.5</v>
      </c>
      <c r="F30" s="11">
        <v>2959.9</v>
      </c>
      <c r="G30" s="58">
        <v>3936.34</v>
      </c>
      <c r="H30" s="62">
        <f>'NR 2026'!N30</f>
        <v>50</v>
      </c>
      <c r="I30" s="153">
        <f t="shared" si="5"/>
        <v>3986.34</v>
      </c>
      <c r="J30" s="74">
        <v>4545</v>
      </c>
      <c r="K30" s="161">
        <v>50</v>
      </c>
      <c r="L30" s="171">
        <f t="shared" si="6"/>
        <v>4595</v>
      </c>
      <c r="M30" s="69">
        <v>4178.1120000000001</v>
      </c>
      <c r="N30" s="162">
        <v>50</v>
      </c>
      <c r="O30" s="11">
        <f t="shared" si="7"/>
        <v>4228.1120000000001</v>
      </c>
      <c r="P30" s="69">
        <v>4178.1120000000001</v>
      </c>
      <c r="Q30" s="162">
        <v>50</v>
      </c>
      <c r="R30" s="11">
        <f t="shared" si="8"/>
        <v>4228.1120000000001</v>
      </c>
      <c r="S30" s="2"/>
    </row>
    <row r="31" spans="1:19" x14ac:dyDescent="0.25">
      <c r="A31" s="2"/>
      <c r="B31" s="12" t="s">
        <v>22</v>
      </c>
      <c r="C31" s="35" t="s">
        <v>14</v>
      </c>
      <c r="D31" s="58">
        <v>4661.8</v>
      </c>
      <c r="E31" s="62">
        <v>171.9</v>
      </c>
      <c r="F31" s="11">
        <v>4833.7</v>
      </c>
      <c r="G31" s="58">
        <v>5150</v>
      </c>
      <c r="H31" s="62">
        <v>150</v>
      </c>
      <c r="I31" s="153">
        <f t="shared" si="5"/>
        <v>5300</v>
      </c>
      <c r="J31" s="74">
        <v>5150</v>
      </c>
      <c r="K31" s="161">
        <v>150</v>
      </c>
      <c r="L31" s="171">
        <f t="shared" si="6"/>
        <v>5300</v>
      </c>
      <c r="M31" s="69">
        <v>5250</v>
      </c>
      <c r="N31" s="162">
        <v>150</v>
      </c>
      <c r="O31" s="11">
        <f t="shared" si="7"/>
        <v>5400</v>
      </c>
      <c r="P31" s="69">
        <v>5250</v>
      </c>
      <c r="Q31" s="162">
        <v>150</v>
      </c>
      <c r="R31" s="11">
        <f t="shared" si="8"/>
        <v>5400</v>
      </c>
      <c r="S31" s="2"/>
    </row>
    <row r="32" spans="1:19" x14ac:dyDescent="0.25">
      <c r="A32" s="2"/>
      <c r="B32" s="12" t="s">
        <v>24</v>
      </c>
      <c r="C32" s="35" t="s">
        <v>16</v>
      </c>
      <c r="D32" s="58">
        <v>2032</v>
      </c>
      <c r="E32" s="61">
        <v>13.6</v>
      </c>
      <c r="F32" s="11">
        <v>2045.7</v>
      </c>
      <c r="G32" s="58">
        <v>2238.19</v>
      </c>
      <c r="H32" s="61">
        <f>'NR 2026'!N32</f>
        <v>50</v>
      </c>
      <c r="I32" s="153">
        <f t="shared" si="5"/>
        <v>2288.19</v>
      </c>
      <c r="J32" s="74">
        <v>1358.3</v>
      </c>
      <c r="K32" s="159">
        <v>50</v>
      </c>
      <c r="L32" s="171">
        <f t="shared" si="6"/>
        <v>1408.3</v>
      </c>
      <c r="M32" s="69">
        <v>1350</v>
      </c>
      <c r="N32" s="69">
        <v>50</v>
      </c>
      <c r="O32" s="11">
        <f t="shared" si="7"/>
        <v>1400</v>
      </c>
      <c r="P32" s="69">
        <v>1350</v>
      </c>
      <c r="Q32" s="69">
        <v>50</v>
      </c>
      <c r="R32" s="11">
        <f t="shared" si="8"/>
        <v>1400</v>
      </c>
      <c r="S32" s="2"/>
    </row>
    <row r="33" spans="1:19" x14ac:dyDescent="0.25">
      <c r="A33" s="2"/>
      <c r="B33" s="12" t="s">
        <v>26</v>
      </c>
      <c r="C33" s="35" t="s">
        <v>18</v>
      </c>
      <c r="D33" s="58">
        <v>35925.800000000003</v>
      </c>
      <c r="E33" s="61"/>
      <c r="F33" s="11">
        <v>35925.800000000003</v>
      </c>
      <c r="G33" s="58">
        <v>34364.85</v>
      </c>
      <c r="H33" s="61">
        <f>'NR 2026'!N33</f>
        <v>0</v>
      </c>
      <c r="I33" s="153">
        <f t="shared" si="5"/>
        <v>34364.85</v>
      </c>
      <c r="J33" s="74">
        <v>31876.116000000002</v>
      </c>
      <c r="K33" s="159"/>
      <c r="L33" s="171">
        <f t="shared" si="6"/>
        <v>31876.116000000002</v>
      </c>
      <c r="M33" s="69">
        <v>32800</v>
      </c>
      <c r="N33" s="69"/>
      <c r="O33" s="11">
        <f t="shared" si="7"/>
        <v>32800</v>
      </c>
      <c r="P33" s="69">
        <v>32800</v>
      </c>
      <c r="Q33" s="69"/>
      <c r="R33" s="11">
        <f t="shared" si="8"/>
        <v>32800</v>
      </c>
      <c r="S33" s="2"/>
    </row>
    <row r="34" spans="1:19" x14ac:dyDescent="0.25">
      <c r="A34" s="2"/>
      <c r="B34" s="12" t="s">
        <v>28</v>
      </c>
      <c r="C34" s="36" t="s">
        <v>42</v>
      </c>
      <c r="D34" s="58">
        <v>35455.9</v>
      </c>
      <c r="E34" s="61"/>
      <c r="F34" s="11">
        <v>35455.9</v>
      </c>
      <c r="G34" s="58">
        <v>34124.85</v>
      </c>
      <c r="H34" s="61">
        <f>'NR 2026'!N34</f>
        <v>0</v>
      </c>
      <c r="I34" s="153">
        <f t="shared" si="5"/>
        <v>34124.85</v>
      </c>
      <c r="J34" s="74">
        <v>31716.116000000002</v>
      </c>
      <c r="K34" s="159"/>
      <c r="L34" s="171">
        <f t="shared" si="6"/>
        <v>31716.116000000002</v>
      </c>
      <c r="M34" s="69">
        <v>32500</v>
      </c>
      <c r="N34" s="69"/>
      <c r="O34" s="11">
        <f t="shared" si="7"/>
        <v>32500</v>
      </c>
      <c r="P34" s="69">
        <v>32500</v>
      </c>
      <c r="Q34" s="69"/>
      <c r="R34" s="11">
        <f t="shared" si="8"/>
        <v>32500</v>
      </c>
      <c r="S34" s="2"/>
    </row>
    <row r="35" spans="1:19" x14ac:dyDescent="0.25">
      <c r="A35" s="2"/>
      <c r="B35" s="12" t="s">
        <v>30</v>
      </c>
      <c r="C35" s="37" t="s">
        <v>21</v>
      </c>
      <c r="D35" s="58">
        <v>469.9</v>
      </c>
      <c r="E35" s="61"/>
      <c r="F35" s="11">
        <v>469.9</v>
      </c>
      <c r="G35" s="58">
        <v>240</v>
      </c>
      <c r="H35" s="61">
        <f>'NR 2026'!N35</f>
        <v>0</v>
      </c>
      <c r="I35" s="153">
        <f t="shared" si="5"/>
        <v>240</v>
      </c>
      <c r="J35" s="74">
        <v>160</v>
      </c>
      <c r="K35" s="159"/>
      <c r="L35" s="171">
        <f t="shared" si="6"/>
        <v>160</v>
      </c>
      <c r="M35" s="69">
        <v>300</v>
      </c>
      <c r="N35" s="69"/>
      <c r="O35" s="11">
        <f t="shared" si="7"/>
        <v>300</v>
      </c>
      <c r="P35" s="69">
        <v>300</v>
      </c>
      <c r="Q35" s="69"/>
      <c r="R35" s="11">
        <f t="shared" si="8"/>
        <v>300</v>
      </c>
      <c r="S35" s="2"/>
    </row>
    <row r="36" spans="1:19" x14ac:dyDescent="0.25">
      <c r="A36" s="2"/>
      <c r="B36" s="12" t="s">
        <v>32</v>
      </c>
      <c r="C36" s="35" t="s">
        <v>23</v>
      </c>
      <c r="D36" s="58">
        <v>12063.2</v>
      </c>
      <c r="E36" s="61"/>
      <c r="F36" s="11">
        <v>12063.2</v>
      </c>
      <c r="G36" s="58">
        <v>11672.8</v>
      </c>
      <c r="H36" s="61">
        <f>'NR 2026'!N36</f>
        <v>0</v>
      </c>
      <c r="I36" s="153">
        <f t="shared" si="5"/>
        <v>11672.8</v>
      </c>
      <c r="J36" s="74">
        <v>10876.799000000001</v>
      </c>
      <c r="K36" s="159"/>
      <c r="L36" s="171">
        <f t="shared" si="6"/>
        <v>10876.799000000001</v>
      </c>
      <c r="M36" s="69">
        <v>11226</v>
      </c>
      <c r="N36" s="69"/>
      <c r="O36" s="11">
        <f t="shared" si="7"/>
        <v>11226</v>
      </c>
      <c r="P36" s="69">
        <v>11226</v>
      </c>
      <c r="Q36" s="69"/>
      <c r="R36" s="11">
        <f t="shared" si="8"/>
        <v>11226</v>
      </c>
      <c r="S36" s="2"/>
    </row>
    <row r="37" spans="1:19" x14ac:dyDescent="0.25">
      <c r="A37" s="2"/>
      <c r="B37" s="12" t="s">
        <v>33</v>
      </c>
      <c r="C37" s="35" t="s">
        <v>25</v>
      </c>
      <c r="D37" s="58"/>
      <c r="E37" s="61"/>
      <c r="F37" s="11"/>
      <c r="G37" s="58"/>
      <c r="H37" s="61">
        <f>'NR 2026'!N37</f>
        <v>0</v>
      </c>
      <c r="I37" s="153">
        <f t="shared" si="5"/>
        <v>0</v>
      </c>
      <c r="J37" s="74"/>
      <c r="K37" s="159"/>
      <c r="L37" s="171">
        <f t="shared" si="6"/>
        <v>0</v>
      </c>
      <c r="M37" s="69">
        <v>0</v>
      </c>
      <c r="N37" s="69"/>
      <c r="O37" s="11">
        <f t="shared" si="7"/>
        <v>0</v>
      </c>
      <c r="P37" s="69">
        <v>0</v>
      </c>
      <c r="Q37" s="69"/>
      <c r="R37" s="11">
        <f t="shared" si="8"/>
        <v>0</v>
      </c>
      <c r="S37" s="2"/>
    </row>
    <row r="38" spans="1:19" x14ac:dyDescent="0.25">
      <c r="A38" s="2"/>
      <c r="B38" s="12" t="s">
        <v>34</v>
      </c>
      <c r="C38" s="35" t="s">
        <v>27</v>
      </c>
      <c r="D38" s="58">
        <v>2104.3000000000002</v>
      </c>
      <c r="E38" s="61"/>
      <c r="F38" s="11">
        <v>2104.3000000000002</v>
      </c>
      <c r="G38" s="58">
        <v>1258.82</v>
      </c>
      <c r="H38" s="61">
        <f>'NR 2026'!N38</f>
        <v>0</v>
      </c>
      <c r="I38" s="153">
        <f t="shared" si="5"/>
        <v>1258.82</v>
      </c>
      <c r="J38" s="74">
        <v>1162.4739999999999</v>
      </c>
      <c r="K38" s="159"/>
      <c r="L38" s="171">
        <f t="shared" si="6"/>
        <v>1162.4739999999999</v>
      </c>
      <c r="M38" s="69">
        <v>1162.4739999999999</v>
      </c>
      <c r="N38" s="69"/>
      <c r="O38" s="11">
        <f t="shared" si="7"/>
        <v>1162.4739999999999</v>
      </c>
      <c r="P38" s="69">
        <v>1162.4739999999999</v>
      </c>
      <c r="Q38" s="69"/>
      <c r="R38" s="11">
        <f t="shared" si="8"/>
        <v>1162.4739999999999</v>
      </c>
      <c r="S38" s="2"/>
    </row>
    <row r="39" spans="1:19" ht="15.75" thickBot="1" x14ac:dyDescent="0.3">
      <c r="A39" s="2"/>
      <c r="B39" s="17" t="s">
        <v>35</v>
      </c>
      <c r="C39" s="91" t="s">
        <v>29</v>
      </c>
      <c r="D39" s="58">
        <v>1654.5</v>
      </c>
      <c r="E39" s="61"/>
      <c r="F39" s="20">
        <v>1654.5</v>
      </c>
      <c r="G39" s="58">
        <v>1591.45</v>
      </c>
      <c r="H39" s="61">
        <f>'NR 2026'!N39</f>
        <v>0</v>
      </c>
      <c r="I39" s="154">
        <f t="shared" si="5"/>
        <v>1591.45</v>
      </c>
      <c r="J39" s="74">
        <v>1488.3209999999999</v>
      </c>
      <c r="K39" s="159"/>
      <c r="L39" s="171">
        <f t="shared" si="6"/>
        <v>1488.3209999999999</v>
      </c>
      <c r="M39" s="72">
        <v>1350</v>
      </c>
      <c r="N39" s="72"/>
      <c r="O39" s="20">
        <f t="shared" si="7"/>
        <v>1350</v>
      </c>
      <c r="P39" s="72">
        <v>1350</v>
      </c>
      <c r="Q39" s="72"/>
      <c r="R39" s="20">
        <f t="shared" si="8"/>
        <v>1350</v>
      </c>
      <c r="S39" s="2"/>
    </row>
    <row r="40" spans="1:19" ht="15.75" thickBot="1" x14ac:dyDescent="0.3">
      <c r="A40" s="2"/>
      <c r="B40" s="21" t="s">
        <v>48</v>
      </c>
      <c r="C40" s="92" t="s">
        <v>31</v>
      </c>
      <c r="D40" s="39">
        <f>SUM(D29:D33)+SUM(D36:D39)</f>
        <v>61653.4</v>
      </c>
      <c r="E40" s="39">
        <f>SUM(E29:E33)+SUM(E36:E39)</f>
        <v>213</v>
      </c>
      <c r="F40" s="40">
        <f>SUM(F36:F39)+SUM(F29:F33)</f>
        <v>61866.5</v>
      </c>
      <c r="G40" s="39">
        <f>SUM(G29:G33)+SUM(G36:G39)</f>
        <v>60512.45</v>
      </c>
      <c r="H40" s="39">
        <f>SUM(H29:H33)+SUM(H36:H39)</f>
        <v>250</v>
      </c>
      <c r="I40" s="165">
        <f>SUM(I36:I39)+SUM(I29:I33)</f>
        <v>60762.45</v>
      </c>
      <c r="J40" s="160">
        <f>J29+J30+J31+J32+J33+J36+J38+J39</f>
        <v>57057.009999999995</v>
      </c>
      <c r="K40" s="160">
        <f>K29+K30+K31+K32+K33+K36+K38+K39</f>
        <v>250</v>
      </c>
      <c r="L40" s="160">
        <f>SUM(L36:L39)+SUM(L29:L33)</f>
        <v>57307.009999999995</v>
      </c>
      <c r="M40" s="39">
        <f>SUM(M29:M33)+SUM(M36:M39)</f>
        <v>57866.586000000003</v>
      </c>
      <c r="N40" s="39">
        <f>SUM(N29:N33)+SUM(N36:N39)</f>
        <v>250</v>
      </c>
      <c r="O40" s="40">
        <f>SUM(O36:O39)+SUM(O29:O33)</f>
        <v>58116.586000000003</v>
      </c>
      <c r="P40" s="39">
        <f>SUM(P29:P33)+SUM(P36:P39)</f>
        <v>57866.586000000003</v>
      </c>
      <c r="Q40" s="39">
        <f>SUM(Q29:Q33)+SUM(Q36:Q39)</f>
        <v>250</v>
      </c>
      <c r="R40" s="40">
        <f>SUM(R36:R39)+SUM(R29:R33)</f>
        <v>58116.586000000003</v>
      </c>
      <c r="S40" s="2"/>
    </row>
    <row r="41" spans="1:19" ht="19.5" thickBot="1" x14ac:dyDescent="0.35">
      <c r="A41" s="2"/>
      <c r="B41" s="96" t="s">
        <v>49</v>
      </c>
      <c r="C41" s="97" t="s">
        <v>51</v>
      </c>
      <c r="D41" s="107">
        <f t="shared" ref="D41:R41" si="9">D25-D40</f>
        <v>291.79899999999907</v>
      </c>
      <c r="E41" s="107">
        <f t="shared" si="9"/>
        <v>276.7</v>
      </c>
      <c r="F41" s="108">
        <f t="shared" si="9"/>
        <v>568.30000000001019</v>
      </c>
      <c r="G41" s="209">
        <f t="shared" si="9"/>
        <v>0</v>
      </c>
      <c r="H41" s="209">
        <f t="shared" si="9"/>
        <v>0</v>
      </c>
      <c r="I41" s="210">
        <f t="shared" si="9"/>
        <v>0</v>
      </c>
      <c r="J41" s="107">
        <f>J25-J40</f>
        <v>3.4000000006926712E-2</v>
      </c>
      <c r="K41" s="107">
        <f t="shared" si="9"/>
        <v>0</v>
      </c>
      <c r="L41" s="108">
        <f t="shared" si="9"/>
        <v>3.4000000006926712E-2</v>
      </c>
      <c r="M41" s="169">
        <f t="shared" si="9"/>
        <v>0</v>
      </c>
      <c r="N41" s="107">
        <f t="shared" si="9"/>
        <v>0</v>
      </c>
      <c r="O41" s="108">
        <f t="shared" si="9"/>
        <v>0</v>
      </c>
      <c r="P41" s="107">
        <f t="shared" si="9"/>
        <v>0</v>
      </c>
      <c r="Q41" s="107">
        <f t="shared" si="9"/>
        <v>0</v>
      </c>
      <c r="R41" s="108">
        <f t="shared" si="9"/>
        <v>0</v>
      </c>
      <c r="S41" s="2"/>
    </row>
    <row r="42" spans="1:19" ht="15.75" thickBot="1" x14ac:dyDescent="0.3">
      <c r="A42" s="2"/>
      <c r="B42" s="99" t="s">
        <v>50</v>
      </c>
      <c r="C42" s="100" t="s">
        <v>65</v>
      </c>
      <c r="D42" s="103"/>
      <c r="E42" s="104"/>
      <c r="F42" s="105">
        <f>F41-D16</f>
        <v>-7211.6999999999898</v>
      </c>
      <c r="G42" s="103"/>
      <c r="H42" s="106"/>
      <c r="I42" s="166">
        <f>I41-G16</f>
        <v>-8400</v>
      </c>
      <c r="J42" s="172"/>
      <c r="K42" s="106"/>
      <c r="L42" s="105">
        <f>L41-J16</f>
        <v>-9099.9659999999931</v>
      </c>
      <c r="M42" s="170"/>
      <c r="N42" s="106"/>
      <c r="O42" s="105">
        <f>O41-M16</f>
        <v>-9000</v>
      </c>
      <c r="P42" s="103"/>
      <c r="Q42" s="106"/>
      <c r="R42" s="105">
        <f>R41-P16</f>
        <v>-9000</v>
      </c>
      <c r="S42" s="2"/>
    </row>
    <row r="43" spans="1:19" ht="8.4499999999999993" customHeight="1" thickBot="1" x14ac:dyDescent="0.3">
      <c r="A43" s="2"/>
      <c r="B43" s="80"/>
      <c r="C43" s="44"/>
      <c r="D43" s="2"/>
      <c r="E43" s="45"/>
      <c r="F43" s="45"/>
      <c r="G43" s="2"/>
      <c r="H43" s="45"/>
      <c r="I43" s="45"/>
      <c r="J43" s="45"/>
      <c r="K43" s="45"/>
      <c r="L43" s="2"/>
      <c r="M43" s="2"/>
      <c r="N43" s="2"/>
      <c r="O43" s="2"/>
      <c r="P43" s="2"/>
      <c r="Q43" s="2"/>
      <c r="R43" s="2"/>
      <c r="S43" s="2"/>
    </row>
    <row r="44" spans="1:19" ht="15.75" customHeight="1" x14ac:dyDescent="0.25">
      <c r="A44" s="2"/>
      <c r="B44" s="80"/>
      <c r="C44" s="278" t="s">
        <v>83</v>
      </c>
      <c r="D44" s="148" t="s">
        <v>106</v>
      </c>
      <c r="E44" s="45"/>
      <c r="F44" s="46"/>
      <c r="G44" s="148" t="s">
        <v>105</v>
      </c>
      <c r="H44" s="45"/>
      <c r="I44" s="45"/>
      <c r="J44" s="148" t="s">
        <v>104</v>
      </c>
      <c r="K44" s="45"/>
      <c r="L44" s="45"/>
      <c r="M44" s="148" t="s">
        <v>103</v>
      </c>
      <c r="N44" s="2"/>
      <c r="O44" s="2"/>
      <c r="P44" s="148" t="s">
        <v>103</v>
      </c>
      <c r="Q44" s="2"/>
      <c r="R44" s="2"/>
      <c r="S44" s="2"/>
    </row>
    <row r="45" spans="1:19" ht="15.75" thickBot="1" x14ac:dyDescent="0.3">
      <c r="A45" s="2"/>
      <c r="B45" s="80"/>
      <c r="C45" s="279"/>
      <c r="D45" s="147">
        <v>390.5</v>
      </c>
      <c r="E45" s="45"/>
      <c r="F45" s="46"/>
      <c r="G45" s="147">
        <v>390.5</v>
      </c>
      <c r="H45" s="82"/>
      <c r="I45" s="82"/>
      <c r="J45" s="147">
        <v>410.1</v>
      </c>
      <c r="K45" s="82"/>
      <c r="L45" s="82"/>
      <c r="M45" s="147">
        <v>410.1</v>
      </c>
      <c r="N45" s="2"/>
      <c r="O45" s="2"/>
      <c r="P45" s="147">
        <v>410.1</v>
      </c>
      <c r="Q45" s="2"/>
      <c r="R45" s="2"/>
      <c r="S45" s="2"/>
    </row>
    <row r="46" spans="1:19" ht="8.4499999999999993" customHeight="1" thickBot="1" x14ac:dyDescent="0.3">
      <c r="A46" s="2"/>
      <c r="B46" s="80"/>
      <c r="C46" s="44"/>
      <c r="D46" s="45"/>
      <c r="E46" s="45"/>
      <c r="F46" s="46"/>
      <c r="G46" s="45"/>
      <c r="H46" s="45"/>
      <c r="I46" s="46"/>
      <c r="J46" s="46"/>
      <c r="K46" s="46"/>
      <c r="L46" s="2"/>
      <c r="M46" s="2"/>
      <c r="N46" s="2"/>
      <c r="O46" s="2"/>
      <c r="P46" s="2"/>
      <c r="Q46" s="2"/>
      <c r="R46" s="2"/>
      <c r="S46" s="2"/>
    </row>
    <row r="47" spans="1:19" ht="37.5" customHeight="1" thickBot="1" x14ac:dyDescent="0.3">
      <c r="A47" s="2"/>
      <c r="B47" s="80"/>
      <c r="C47" s="278" t="s">
        <v>86</v>
      </c>
      <c r="D47" s="84" t="s">
        <v>87</v>
      </c>
      <c r="E47" s="85" t="s">
        <v>85</v>
      </c>
      <c r="F47" s="46"/>
      <c r="G47" s="84" t="s">
        <v>87</v>
      </c>
      <c r="H47" s="85" t="s">
        <v>85</v>
      </c>
      <c r="I47" s="2"/>
      <c r="J47" s="84" t="s">
        <v>87</v>
      </c>
      <c r="K47" s="85" t="s">
        <v>85</v>
      </c>
      <c r="L47" s="146"/>
      <c r="M47" s="84" t="s">
        <v>87</v>
      </c>
      <c r="N47" s="85" t="s">
        <v>85</v>
      </c>
      <c r="O47" s="2"/>
      <c r="P47" s="84" t="s">
        <v>87</v>
      </c>
      <c r="Q47" s="85" t="s">
        <v>85</v>
      </c>
      <c r="R47" s="2"/>
      <c r="S47" s="2"/>
    </row>
    <row r="48" spans="1:19" ht="15.75" thickBot="1" x14ac:dyDescent="0.3">
      <c r="A48" s="2"/>
      <c r="B48" s="43"/>
      <c r="C48" s="280"/>
      <c r="D48" s="83">
        <v>0</v>
      </c>
      <c r="E48" s="86">
        <v>0</v>
      </c>
      <c r="F48" s="46"/>
      <c r="G48" s="83">
        <v>0</v>
      </c>
      <c r="H48" s="86">
        <v>0</v>
      </c>
      <c r="I48" s="2"/>
      <c r="J48" s="83">
        <v>0</v>
      </c>
      <c r="K48" s="86">
        <v>0</v>
      </c>
      <c r="L48" s="82"/>
      <c r="M48" s="83">
        <v>0</v>
      </c>
      <c r="N48" s="86">
        <v>0</v>
      </c>
      <c r="O48" s="2"/>
      <c r="P48" s="83">
        <v>0</v>
      </c>
      <c r="Q48" s="86">
        <v>0</v>
      </c>
      <c r="R48" s="2"/>
      <c r="S48" s="2"/>
    </row>
    <row r="49" spans="1:19" x14ac:dyDescent="0.25">
      <c r="A49" s="2"/>
      <c r="B49" s="43"/>
      <c r="C49" s="44"/>
      <c r="D49" s="45"/>
      <c r="E49" s="45"/>
      <c r="F49" s="46"/>
      <c r="G49" s="45"/>
      <c r="H49" s="45"/>
      <c r="I49" s="46"/>
      <c r="J49" s="46"/>
      <c r="K49" s="46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43"/>
      <c r="C50" s="87" t="s">
        <v>82</v>
      </c>
      <c r="D50" s="88" t="s">
        <v>102</v>
      </c>
      <c r="E50" s="45"/>
      <c r="F50" s="2"/>
      <c r="G50" s="88" t="s">
        <v>94</v>
      </c>
      <c r="H50" s="2"/>
      <c r="I50" s="2"/>
      <c r="J50" s="88" t="s">
        <v>101</v>
      </c>
      <c r="K50" s="2"/>
      <c r="L50" s="81"/>
      <c r="M50" s="88" t="s">
        <v>100</v>
      </c>
      <c r="N50" s="81"/>
      <c r="O50" s="81"/>
      <c r="P50" s="88" t="s">
        <v>99</v>
      </c>
      <c r="Q50" s="2"/>
      <c r="R50" s="2"/>
      <c r="S50" s="2"/>
    </row>
    <row r="51" spans="1:19" x14ac:dyDescent="0.25">
      <c r="A51" s="2"/>
      <c r="B51" s="43"/>
      <c r="C51" s="47" t="s">
        <v>70</v>
      </c>
      <c r="D51" s="48">
        <v>2168.6</v>
      </c>
      <c r="E51" s="45"/>
      <c r="F51" s="2"/>
      <c r="G51" s="48">
        <v>1067.4000000000001</v>
      </c>
      <c r="H51" s="2"/>
      <c r="I51" s="2"/>
      <c r="J51" s="48">
        <v>1226.8</v>
      </c>
      <c r="K51" s="2"/>
      <c r="L51" s="134"/>
      <c r="M51" s="48">
        <v>1400</v>
      </c>
      <c r="N51" s="134"/>
      <c r="O51" s="134"/>
      <c r="P51" s="48">
        <v>1400</v>
      </c>
      <c r="Q51" s="2"/>
      <c r="R51" s="2"/>
      <c r="S51" s="2"/>
    </row>
    <row r="52" spans="1:19" x14ac:dyDescent="0.25">
      <c r="A52" s="2"/>
      <c r="B52" s="43"/>
      <c r="C52" s="47" t="s">
        <v>71</v>
      </c>
      <c r="D52" s="48">
        <v>1327.6</v>
      </c>
      <c r="E52" s="45"/>
      <c r="F52" s="2"/>
      <c r="G52" s="48">
        <v>628.4</v>
      </c>
      <c r="H52" s="2"/>
      <c r="I52" s="2"/>
      <c r="J52" s="48">
        <v>910</v>
      </c>
      <c r="K52" s="2"/>
      <c r="L52" s="134"/>
      <c r="M52" s="48">
        <v>1000</v>
      </c>
      <c r="N52" s="134"/>
      <c r="O52" s="134"/>
      <c r="P52" s="48">
        <v>1000</v>
      </c>
      <c r="Q52" s="2"/>
      <c r="R52" s="2"/>
      <c r="S52" s="2"/>
    </row>
    <row r="53" spans="1:19" x14ac:dyDescent="0.25">
      <c r="A53" s="2"/>
      <c r="B53" s="43"/>
      <c r="C53" s="47" t="s">
        <v>72</v>
      </c>
      <c r="D53" s="48">
        <v>430.1</v>
      </c>
      <c r="E53" s="45"/>
      <c r="F53" s="2"/>
      <c r="G53" s="48">
        <v>235.5</v>
      </c>
      <c r="H53" s="2"/>
      <c r="I53" s="2"/>
      <c r="J53" s="48">
        <v>186.8</v>
      </c>
      <c r="K53" s="2"/>
      <c r="L53" s="134"/>
      <c r="M53" s="48">
        <v>200</v>
      </c>
      <c r="N53" s="134"/>
      <c r="O53" s="134"/>
      <c r="P53" s="48">
        <v>200</v>
      </c>
      <c r="Q53" s="2"/>
      <c r="R53" s="2"/>
      <c r="S53" s="2"/>
    </row>
    <row r="54" spans="1:19" x14ac:dyDescent="0.25">
      <c r="A54" s="2"/>
      <c r="B54" s="43"/>
      <c r="C54" s="47" t="s">
        <v>88</v>
      </c>
      <c r="D54" s="48">
        <v>112.2</v>
      </c>
      <c r="E54" s="45"/>
      <c r="F54" s="2"/>
      <c r="G54" s="48">
        <v>43.5</v>
      </c>
      <c r="H54" s="2"/>
      <c r="I54" s="2"/>
      <c r="J54" s="48">
        <v>30</v>
      </c>
      <c r="K54" s="2"/>
      <c r="L54" s="134"/>
      <c r="M54" s="48">
        <v>100</v>
      </c>
      <c r="N54" s="134"/>
      <c r="O54" s="134"/>
      <c r="P54" s="48">
        <v>100</v>
      </c>
      <c r="Q54" s="2"/>
      <c r="R54" s="2"/>
      <c r="S54" s="2"/>
    </row>
    <row r="55" spans="1:19" x14ac:dyDescent="0.25">
      <c r="A55" s="2"/>
      <c r="B55" s="43"/>
      <c r="C55" s="120" t="s">
        <v>89</v>
      </c>
      <c r="D55" s="48">
        <v>298.7</v>
      </c>
      <c r="E55" s="45"/>
      <c r="F55" s="2"/>
      <c r="G55" s="48">
        <v>160</v>
      </c>
      <c r="H55" s="2"/>
      <c r="I55" s="2"/>
      <c r="J55" s="48">
        <v>100</v>
      </c>
      <c r="K55" s="2"/>
      <c r="L55" s="134"/>
      <c r="M55" s="48">
        <v>100</v>
      </c>
      <c r="N55" s="134"/>
      <c r="O55" s="134"/>
      <c r="P55" s="48">
        <v>100</v>
      </c>
      <c r="Q55" s="2"/>
      <c r="R55" s="2"/>
      <c r="S55" s="2"/>
    </row>
    <row r="56" spans="1:19" ht="10.5" customHeight="1" x14ac:dyDescent="0.25">
      <c r="A56" s="2"/>
      <c r="B56" s="43"/>
      <c r="C56" s="44"/>
      <c r="D56" s="45"/>
      <c r="E56" s="45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43"/>
      <c r="C57" s="87" t="s">
        <v>137</v>
      </c>
      <c r="D57" s="88" t="s">
        <v>102</v>
      </c>
      <c r="E57" s="45"/>
      <c r="F57" s="46"/>
      <c r="G57" s="88" t="s">
        <v>97</v>
      </c>
      <c r="H57" s="45"/>
      <c r="I57" s="46"/>
      <c r="J57" s="88" t="s">
        <v>101</v>
      </c>
      <c r="K57" s="46"/>
      <c r="L57" s="2"/>
      <c r="M57" s="88" t="s">
        <v>100</v>
      </c>
      <c r="N57" s="81"/>
      <c r="O57" s="81"/>
      <c r="P57" s="88" t="s">
        <v>99</v>
      </c>
      <c r="Q57" s="2"/>
      <c r="R57" s="2"/>
      <c r="S57" s="2"/>
    </row>
    <row r="58" spans="1:19" x14ac:dyDescent="0.25">
      <c r="A58" s="2"/>
      <c r="B58" s="43"/>
      <c r="C58" s="220" t="s">
        <v>75</v>
      </c>
      <c r="D58" s="78">
        <v>70.099999999999994</v>
      </c>
      <c r="E58" s="45"/>
      <c r="F58" s="46"/>
      <c r="G58" s="78">
        <v>71</v>
      </c>
      <c r="H58" s="45"/>
      <c r="I58" s="46"/>
      <c r="J58" s="78">
        <v>71</v>
      </c>
      <c r="K58" s="46"/>
      <c r="L58" s="2"/>
      <c r="M58" s="78">
        <v>73</v>
      </c>
      <c r="N58" s="2"/>
      <c r="O58" s="2"/>
      <c r="P58" s="78">
        <v>73</v>
      </c>
      <c r="Q58" s="2"/>
      <c r="R58" s="2"/>
      <c r="S58" s="2"/>
    </row>
    <row r="59" spans="1:19" x14ac:dyDescent="0.25">
      <c r="A59" s="2"/>
      <c r="B59" s="43"/>
      <c r="C59" s="213" t="s">
        <v>136</v>
      </c>
      <c r="D59" s="78"/>
      <c r="E59" s="45"/>
      <c r="F59" s="46"/>
      <c r="G59" s="78"/>
      <c r="H59" s="45"/>
      <c r="I59" s="46"/>
      <c r="J59" s="78">
        <v>13</v>
      </c>
      <c r="K59" s="46"/>
      <c r="L59" s="2"/>
      <c r="M59" s="78">
        <v>13</v>
      </c>
      <c r="N59" s="2"/>
      <c r="O59" s="2"/>
      <c r="P59" s="78">
        <v>13</v>
      </c>
      <c r="Q59" s="2"/>
      <c r="R59" s="2"/>
      <c r="S59" s="2"/>
    </row>
    <row r="60" spans="1:19" s="2" customFormat="1" ht="14.25" x14ac:dyDescent="0.25">
      <c r="B60" s="43"/>
      <c r="C60" s="218"/>
      <c r="D60" s="219"/>
      <c r="E60" s="82"/>
      <c r="F60" s="45"/>
      <c r="G60" s="46"/>
      <c r="H60" s="82"/>
      <c r="I60" s="46"/>
      <c r="K60" s="82"/>
      <c r="N60" s="82"/>
    </row>
    <row r="61" spans="1:19" s="2" customFormat="1" x14ac:dyDescent="0.25">
      <c r="B61" s="43"/>
      <c r="C61" s="216" t="s">
        <v>147</v>
      </c>
      <c r="D61" s="88" t="s">
        <v>102</v>
      </c>
      <c r="E61" s="82"/>
      <c r="F61" s="45"/>
      <c r="G61" s="88" t="s">
        <v>97</v>
      </c>
      <c r="H61" s="45"/>
      <c r="I61" s="46"/>
      <c r="J61" s="88" t="s">
        <v>101</v>
      </c>
      <c r="K61" s="46"/>
      <c r="M61" s="88" t="s">
        <v>100</v>
      </c>
      <c r="N61" s="81"/>
      <c r="O61" s="81"/>
      <c r="P61" s="88" t="s">
        <v>99</v>
      </c>
    </row>
    <row r="62" spans="1:19" s="2" customFormat="1" x14ac:dyDescent="0.25">
      <c r="B62" s="43"/>
      <c r="C62" s="214" t="s">
        <v>127</v>
      </c>
      <c r="D62" s="211">
        <v>0</v>
      </c>
      <c r="E62" s="82"/>
      <c r="F62" s="45"/>
      <c r="G62" s="211">
        <v>0</v>
      </c>
      <c r="H62" s="82"/>
      <c r="I62" s="46"/>
      <c r="J62" s="211">
        <v>5332.116</v>
      </c>
      <c r="K62" s="82"/>
      <c r="M62" s="211">
        <v>5500</v>
      </c>
      <c r="N62" s="82"/>
      <c r="P62" s="211">
        <v>5500</v>
      </c>
    </row>
    <row r="63" spans="1:19" s="2" customFormat="1" x14ac:dyDescent="0.25">
      <c r="B63" s="43"/>
      <c r="C63" s="214" t="s">
        <v>128</v>
      </c>
      <c r="D63" s="211">
        <v>0</v>
      </c>
      <c r="E63" s="82"/>
      <c r="F63" s="45"/>
      <c r="G63" s="211">
        <v>0</v>
      </c>
      <c r="H63" s="82"/>
      <c r="I63" s="46"/>
      <c r="J63" s="211">
        <v>1959.0070000000001</v>
      </c>
      <c r="K63" s="82"/>
      <c r="M63" s="211">
        <v>2100</v>
      </c>
      <c r="N63" s="82"/>
      <c r="P63" s="211">
        <v>2100</v>
      </c>
    </row>
    <row r="64" spans="1:19" s="2" customFormat="1" x14ac:dyDescent="0.25">
      <c r="B64" s="43"/>
      <c r="C64" s="214" t="s">
        <v>129</v>
      </c>
      <c r="D64" s="211">
        <v>0</v>
      </c>
      <c r="E64" s="82"/>
      <c r="F64" s="45"/>
      <c r="G64" s="211">
        <v>0</v>
      </c>
      <c r="H64" s="82"/>
      <c r="I64" s="46"/>
      <c r="J64" s="211">
        <v>0</v>
      </c>
      <c r="K64" s="82"/>
      <c r="M64" s="211">
        <v>200</v>
      </c>
      <c r="N64" s="82"/>
      <c r="P64" s="211">
        <v>200</v>
      </c>
    </row>
    <row r="65" spans="1:19" s="2" customFormat="1" x14ac:dyDescent="0.25">
      <c r="B65" s="43"/>
      <c r="C65" s="214" t="s">
        <v>131</v>
      </c>
      <c r="D65" s="211">
        <v>0</v>
      </c>
      <c r="E65" s="82"/>
      <c r="F65" s="45"/>
      <c r="G65" s="211">
        <v>0</v>
      </c>
      <c r="H65" s="82"/>
      <c r="I65" s="46"/>
      <c r="J65" s="211">
        <v>53.320999999999998</v>
      </c>
      <c r="K65" s="82"/>
      <c r="M65" s="211">
        <v>55</v>
      </c>
      <c r="N65" s="82"/>
      <c r="P65" s="211">
        <v>55</v>
      </c>
    </row>
    <row r="66" spans="1:19" s="2" customFormat="1" ht="14.25" x14ac:dyDescent="0.25">
      <c r="B66" s="43"/>
      <c r="C66" s="214" t="s">
        <v>130</v>
      </c>
      <c r="D66" s="77">
        <f>SUM(D67,D68,D69,D70)</f>
        <v>0</v>
      </c>
      <c r="E66" s="82"/>
      <c r="F66" s="45"/>
      <c r="G66" s="77">
        <f>SUM(G67:G70)</f>
        <v>0</v>
      </c>
      <c r="H66" s="82"/>
      <c r="I66" s="46"/>
      <c r="J66" s="77">
        <f>SUM(J67:J70)</f>
        <v>699</v>
      </c>
      <c r="K66" s="82"/>
      <c r="M66" s="77">
        <f>SUM(M67:M70)</f>
        <v>770</v>
      </c>
      <c r="N66" s="82"/>
      <c r="P66" s="77">
        <f>SUM(P67:P70)</f>
        <v>770</v>
      </c>
    </row>
    <row r="67" spans="1:19" s="2" customFormat="1" x14ac:dyDescent="0.25">
      <c r="B67" s="43"/>
      <c r="C67" s="215" t="s">
        <v>135</v>
      </c>
      <c r="D67" s="211">
        <v>0</v>
      </c>
      <c r="E67" s="82"/>
      <c r="F67" s="45"/>
      <c r="G67" s="211">
        <v>0</v>
      </c>
      <c r="H67" s="82"/>
      <c r="I67" s="46"/>
      <c r="J67" s="211">
        <v>350</v>
      </c>
      <c r="K67" s="82"/>
      <c r="M67" s="211">
        <v>400</v>
      </c>
      <c r="N67" s="82"/>
      <c r="P67" s="211">
        <v>400</v>
      </c>
    </row>
    <row r="68" spans="1:19" s="2" customFormat="1" x14ac:dyDescent="0.25">
      <c r="B68" s="43"/>
      <c r="C68" s="215" t="s">
        <v>132</v>
      </c>
      <c r="D68" s="211">
        <v>0</v>
      </c>
      <c r="E68" s="82"/>
      <c r="F68" s="45"/>
      <c r="G68" s="211">
        <v>0</v>
      </c>
      <c r="H68" s="82"/>
      <c r="I68" s="46"/>
      <c r="J68" s="211">
        <v>110</v>
      </c>
      <c r="K68" s="82"/>
      <c r="M68" s="211">
        <v>120</v>
      </c>
      <c r="N68" s="82"/>
      <c r="P68" s="211">
        <v>120</v>
      </c>
    </row>
    <row r="69" spans="1:19" s="2" customFormat="1" x14ac:dyDescent="0.25">
      <c r="B69" s="43"/>
      <c r="C69" s="215" t="s">
        <v>133</v>
      </c>
      <c r="D69" s="211">
        <v>0</v>
      </c>
      <c r="E69" s="82"/>
      <c r="F69" s="45"/>
      <c r="G69" s="211">
        <v>0</v>
      </c>
      <c r="H69" s="82"/>
      <c r="I69" s="46"/>
      <c r="J69" s="211">
        <v>39</v>
      </c>
      <c r="K69" s="82"/>
      <c r="M69" s="211">
        <v>50</v>
      </c>
      <c r="N69" s="82"/>
      <c r="P69" s="211">
        <v>50</v>
      </c>
    </row>
    <row r="70" spans="1:19" s="2" customFormat="1" x14ac:dyDescent="0.25">
      <c r="B70" s="43"/>
      <c r="C70" s="215" t="s">
        <v>134</v>
      </c>
      <c r="D70" s="211">
        <v>0</v>
      </c>
      <c r="E70" s="82"/>
      <c r="F70" s="45"/>
      <c r="G70" s="211">
        <v>0</v>
      </c>
      <c r="H70" s="82"/>
      <c r="I70" s="46"/>
      <c r="J70" s="211">
        <v>200</v>
      </c>
      <c r="K70" s="82"/>
      <c r="M70" s="211">
        <v>200</v>
      </c>
      <c r="N70" s="82"/>
      <c r="P70" s="211">
        <v>200</v>
      </c>
    </row>
    <row r="71" spans="1:19" s="2" customFormat="1" ht="14.25" x14ac:dyDescent="0.25">
      <c r="B71" s="43"/>
      <c r="C71" s="44" t="s">
        <v>41</v>
      </c>
      <c r="D71" s="45">
        <f>SUM(D62:D66)</f>
        <v>0</v>
      </c>
      <c r="E71" s="82"/>
      <c r="F71" s="45"/>
      <c r="G71" s="45">
        <f>SUM(G62:G66)</f>
        <v>0</v>
      </c>
      <c r="H71" s="82"/>
      <c r="I71" s="46"/>
      <c r="J71" s="45">
        <f>SUM(J62:J66)</f>
        <v>8043.4439999999995</v>
      </c>
      <c r="K71" s="82"/>
      <c r="M71" s="45">
        <f>SUM(M62:M66)</f>
        <v>8625</v>
      </c>
      <c r="N71" s="82"/>
      <c r="P71" s="45">
        <f>SUM(P62:P66)</f>
        <v>8625</v>
      </c>
    </row>
    <row r="72" spans="1:19" s="2" customFormat="1" ht="14.25" x14ac:dyDescent="0.25">
      <c r="B72" s="43"/>
      <c r="C72" s="44"/>
      <c r="D72" s="45"/>
      <c r="E72" s="45"/>
      <c r="F72" s="46"/>
      <c r="G72" s="45"/>
      <c r="H72" s="45"/>
      <c r="I72" s="46"/>
      <c r="J72" s="46"/>
      <c r="K72" s="46"/>
    </row>
    <row r="73" spans="1:19" x14ac:dyDescent="0.25">
      <c r="A73" s="2"/>
      <c r="B73" s="90" t="s">
        <v>108</v>
      </c>
      <c r="C73" s="89"/>
      <c r="D73" s="299"/>
      <c r="E73" s="299"/>
      <c r="F73" s="299"/>
      <c r="G73" s="299"/>
      <c r="H73" s="299"/>
      <c r="I73" s="299"/>
      <c r="J73" s="299"/>
      <c r="K73" s="299"/>
      <c r="L73" s="139"/>
      <c r="M73" s="139"/>
      <c r="N73" s="139"/>
      <c r="O73" s="139"/>
      <c r="P73" s="139"/>
      <c r="Q73" s="139"/>
      <c r="R73" s="140"/>
      <c r="S73" s="2"/>
    </row>
    <row r="74" spans="1:19" x14ac:dyDescent="0.25">
      <c r="A74" s="2"/>
      <c r="B74" s="110" t="s">
        <v>157</v>
      </c>
      <c r="G74"/>
      <c r="R74" s="111"/>
      <c r="S74" s="2"/>
    </row>
    <row r="75" spans="1:19" x14ac:dyDescent="0.25">
      <c r="A75" s="2"/>
      <c r="B75" s="275"/>
      <c r="C75" s="273"/>
      <c r="D75" s="273"/>
      <c r="E75" s="273"/>
      <c r="F75" s="273"/>
      <c r="G75" s="273"/>
      <c r="H75" s="273"/>
      <c r="I75" s="273"/>
      <c r="J75" s="273"/>
      <c r="K75" s="273"/>
      <c r="R75" s="111"/>
      <c r="S75" s="2"/>
    </row>
    <row r="76" spans="1:19" x14ac:dyDescent="0.25">
      <c r="A76" s="2"/>
      <c r="B76" s="275"/>
      <c r="C76" s="273"/>
      <c r="D76" s="273"/>
      <c r="E76" s="273"/>
      <c r="F76" s="273"/>
      <c r="G76" s="273"/>
      <c r="H76" s="273"/>
      <c r="I76" s="273"/>
      <c r="J76" s="273"/>
      <c r="K76" s="273"/>
      <c r="R76" s="111"/>
      <c r="S76" s="2"/>
    </row>
    <row r="77" spans="1:19" x14ac:dyDescent="0.25">
      <c r="A77" s="2"/>
      <c r="B77" s="275"/>
      <c r="C77" s="273"/>
      <c r="D77" s="273"/>
      <c r="E77" s="273"/>
      <c r="F77" s="273"/>
      <c r="G77" s="273"/>
      <c r="H77" s="273"/>
      <c r="I77" s="273"/>
      <c r="J77" s="273"/>
      <c r="K77" s="273"/>
      <c r="R77" s="111"/>
      <c r="S77" s="2"/>
    </row>
    <row r="78" spans="1:19" x14ac:dyDescent="0.25">
      <c r="A78" s="2"/>
      <c r="B78" s="275"/>
      <c r="C78" s="273"/>
      <c r="D78" s="273"/>
      <c r="E78" s="273"/>
      <c r="F78" s="273"/>
      <c r="G78" s="273"/>
      <c r="H78" s="273"/>
      <c r="I78" s="273"/>
      <c r="J78" s="273"/>
      <c r="K78" s="273"/>
      <c r="R78" s="111"/>
      <c r="S78" s="2"/>
    </row>
    <row r="79" spans="1:19" x14ac:dyDescent="0.25">
      <c r="A79" s="2"/>
      <c r="B79" s="112"/>
      <c r="D79" s="79"/>
      <c r="E79" s="79"/>
      <c r="F79" s="79"/>
      <c r="G79" s="79"/>
      <c r="H79" s="79"/>
      <c r="I79" s="79"/>
      <c r="J79" s="79"/>
      <c r="K79" s="79"/>
      <c r="R79" s="111"/>
      <c r="S79" s="2"/>
    </row>
    <row r="80" spans="1:19" x14ac:dyDescent="0.25">
      <c r="A80" s="2"/>
      <c r="B80" s="112"/>
      <c r="C80" s="127"/>
      <c r="D80" s="79"/>
      <c r="E80" s="79"/>
      <c r="F80" s="79"/>
      <c r="G80" s="79"/>
      <c r="H80" s="79"/>
      <c r="I80" s="79"/>
      <c r="J80" s="79"/>
      <c r="K80" s="79"/>
      <c r="R80" s="111"/>
      <c r="S80" s="2"/>
    </row>
    <row r="81" spans="1:19" x14ac:dyDescent="0.25">
      <c r="A81" s="2"/>
      <c r="B81" s="112"/>
      <c r="C81" s="113"/>
      <c r="D81" s="79"/>
      <c r="E81" s="79"/>
      <c r="F81" s="79"/>
      <c r="G81" s="79"/>
      <c r="H81" s="79"/>
      <c r="I81" s="79"/>
      <c r="J81" s="79"/>
      <c r="K81" s="79"/>
      <c r="R81" s="111"/>
      <c r="S81" s="2"/>
    </row>
    <row r="82" spans="1:19" x14ac:dyDescent="0.25">
      <c r="A82" s="2"/>
      <c r="B82" s="112"/>
      <c r="C82" s="113"/>
      <c r="D82" s="79"/>
      <c r="E82" s="79"/>
      <c r="F82" s="79"/>
      <c r="G82" s="79"/>
      <c r="H82" s="79"/>
      <c r="I82" s="79"/>
      <c r="J82" s="79"/>
      <c r="K82" s="79"/>
      <c r="R82" s="111"/>
      <c r="S82" s="2"/>
    </row>
    <row r="83" spans="1:19" x14ac:dyDescent="0.25">
      <c r="A83" s="2"/>
      <c r="B83" s="121"/>
      <c r="C83" s="122"/>
      <c r="D83" s="130"/>
      <c r="E83" s="130"/>
      <c r="F83" s="130"/>
      <c r="G83" s="130"/>
      <c r="H83" s="130"/>
      <c r="I83" s="130"/>
      <c r="J83" s="130"/>
      <c r="K83" s="130"/>
      <c r="L83" s="141"/>
      <c r="M83" s="141"/>
      <c r="N83" s="141"/>
      <c r="O83" s="141"/>
      <c r="P83" s="141"/>
      <c r="Q83" s="141"/>
      <c r="R83" s="142"/>
      <c r="S83" s="2"/>
    </row>
    <row r="84" spans="1:19" x14ac:dyDescent="0.25">
      <c r="A84" s="2"/>
      <c r="B84" s="125"/>
      <c r="C84" s="124"/>
      <c r="D84" s="126"/>
      <c r="E84" s="126"/>
      <c r="F84" s="126"/>
      <c r="G84" s="126"/>
      <c r="H84" s="126"/>
      <c r="I84" s="126"/>
      <c r="J84" s="126"/>
      <c r="K84" s="126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49" t="s">
        <v>81</v>
      </c>
      <c r="C86" s="109">
        <v>45918</v>
      </c>
      <c r="D86" s="79" t="s">
        <v>154</v>
      </c>
      <c r="E86" s="49"/>
      <c r="F86" s="49" t="s">
        <v>78</v>
      </c>
      <c r="G86" s="144" t="s">
        <v>155</v>
      </c>
      <c r="H86" s="49"/>
      <c r="I86" s="49"/>
      <c r="J86" s="49"/>
      <c r="K86" s="49"/>
      <c r="L86" s="2"/>
      <c r="M86" s="2"/>
      <c r="N86" s="2"/>
      <c r="O86" s="2"/>
      <c r="P86" s="2"/>
      <c r="Q86" s="2"/>
      <c r="R86" s="2"/>
      <c r="S86" s="2"/>
    </row>
    <row r="87" spans="1:19" ht="7.5" customHeight="1" x14ac:dyDescent="0.25">
      <c r="A87" s="2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49"/>
      <c r="C88" s="49"/>
      <c r="D88" s="51"/>
      <c r="E88" s="49"/>
      <c r="F88" s="49" t="s">
        <v>80</v>
      </c>
      <c r="G88" s="50"/>
      <c r="H88" s="49"/>
      <c r="I88" s="49"/>
      <c r="J88" s="49"/>
      <c r="K88" s="49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49"/>
      <c r="C89" s="49"/>
      <c r="D89" s="51"/>
      <c r="E89" s="49"/>
      <c r="F89" s="49"/>
      <c r="G89" s="50"/>
      <c r="H89" s="49"/>
      <c r="I89" s="49"/>
      <c r="J89" s="49"/>
      <c r="K89" s="49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125"/>
      <c r="C91" s="124"/>
      <c r="D91" s="126"/>
      <c r="E91" s="126"/>
      <c r="F91" s="126"/>
      <c r="G91" s="126"/>
      <c r="H91" s="126"/>
      <c r="I91" s="126"/>
      <c r="J91" s="126"/>
      <c r="K91" s="126"/>
      <c r="L91" s="2"/>
      <c r="M91" s="2"/>
      <c r="N91" s="2"/>
      <c r="O91" s="2"/>
      <c r="P91" s="2"/>
      <c r="Q91" s="2"/>
      <c r="R91" s="2"/>
      <c r="S91" s="2"/>
    </row>
    <row r="92" spans="1:19" hidden="1" x14ac:dyDescent="0.25"/>
    <row r="93" spans="1:19" hidden="1" x14ac:dyDescent="0.25"/>
    <row r="94" spans="1:19" hidden="1" x14ac:dyDescent="0.25"/>
    <row r="95" spans="1:19" hidden="1" x14ac:dyDescent="0.25"/>
    <row r="96" spans="1:19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t="15" hidden="1" customHeight="1" x14ac:dyDescent="0.25"/>
    <row r="123" ht="15" hidden="1" customHeight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</sheetData>
  <mergeCells count="58">
    <mergeCell ref="M27:M28"/>
    <mergeCell ref="N27:N28"/>
    <mergeCell ref="O27:O28"/>
    <mergeCell ref="P26:R26"/>
    <mergeCell ref="P27:P28"/>
    <mergeCell ref="Q27:Q28"/>
    <mergeCell ref="R27:R28"/>
    <mergeCell ref="M26:O26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7:B28"/>
    <mergeCell ref="G27:G28"/>
    <mergeCell ref="H27:H28"/>
    <mergeCell ref="I27:I28"/>
    <mergeCell ref="L13:L14"/>
    <mergeCell ref="J26:L26"/>
    <mergeCell ref="B13:B14"/>
    <mergeCell ref="B77:K77"/>
    <mergeCell ref="B78:K78"/>
    <mergeCell ref="B76:K76"/>
    <mergeCell ref="D73:K73"/>
    <mergeCell ref="B75:K75"/>
    <mergeCell ref="C44:C45"/>
    <mergeCell ref="C47:C48"/>
    <mergeCell ref="C27:C28"/>
    <mergeCell ref="D12:F12"/>
    <mergeCell ref="D10:F10"/>
    <mergeCell ref="D13:D14"/>
    <mergeCell ref="D26:F26"/>
    <mergeCell ref="D27:D28"/>
    <mergeCell ref="E27:E28"/>
    <mergeCell ref="F27:F28"/>
    <mergeCell ref="C13:C14"/>
    <mergeCell ref="F13:F14"/>
    <mergeCell ref="D4:K4"/>
    <mergeCell ref="D8:K8"/>
    <mergeCell ref="I13:I14"/>
    <mergeCell ref="G26:I26"/>
    <mergeCell ref="J27:J28"/>
    <mergeCell ref="K27:K28"/>
    <mergeCell ref="J10:L10"/>
    <mergeCell ref="J12:L12"/>
    <mergeCell ref="J13:J14"/>
    <mergeCell ref="K13:K14"/>
    <mergeCell ref="L27:L28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2025-09-22T12:58:37Z</cp:lastPrinted>
  <dcterms:created xsi:type="dcterms:W3CDTF">2017-02-23T12:10:09Z</dcterms:created>
  <dcterms:modified xsi:type="dcterms:W3CDTF">2025-10-17T06:35:59Z</dcterms:modified>
</cp:coreProperties>
</file>