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S:\Odbor ekonomiky\Interní dokumenty OE\Rozpočet, rozbory, závěrečný účet\Střednědobý výhled rozpočtu SMCH a Organizací\SVR 2027-2028 ŠKOLY a PO + NR 2026\SVR 2027-28 - ŠKOLY a PO\"/>
    </mc:Choice>
  </mc:AlternateContent>
  <xr:revisionPtr revIDLastSave="0" documentId="13_ncr:1_{63D7D4F2-EBD5-45F1-9418-2519D8B8750F}" xr6:coauthVersionLast="36" xr6:coauthVersionMax="47" xr10:uidLastSave="{00000000-0000-0000-0000-000000000000}"/>
  <bookViews>
    <workbookView xWindow="0" yWindow="0" windowWidth="28800" windowHeight="11505" firstSheet="1" activeTab="1" xr2:uid="{00000000-000D-0000-FFFF-FFFF00000000}"/>
  </bookViews>
  <sheets>
    <sheet name="NR 2026" sheetId="3" state="hidden" r:id="rId1"/>
    <sheet name="SVR 2027-2028" sheetId="4" r:id="rId2"/>
  </sheets>
  <definedNames>
    <definedName name="_xlnm.Print_Area" localSheetId="1">'SVR 2027-2028'!$B$2:$XFD$1048576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35" i="3" l="1"/>
  <c r="Y32" i="3"/>
  <c r="P50" i="4" l="1"/>
  <c r="G50" i="4"/>
  <c r="M50" i="4"/>
  <c r="J50" i="4" l="1"/>
  <c r="D50" i="4"/>
  <c r="D55" i="4"/>
  <c r="V53" i="3"/>
  <c r="V52" i="3"/>
  <c r="V51" i="3"/>
  <c r="F50" i="3"/>
  <c r="E50" i="3"/>
  <c r="D50" i="3"/>
  <c r="K39" i="4"/>
  <c r="J39" i="4"/>
  <c r="Y33" i="3"/>
  <c r="F38" i="4"/>
  <c r="F37" i="4"/>
  <c r="F36" i="4"/>
  <c r="F35" i="4"/>
  <c r="F34" i="4"/>
  <c r="F33" i="4"/>
  <c r="F32" i="4"/>
  <c r="F31" i="4"/>
  <c r="F30" i="4"/>
  <c r="F29" i="4"/>
  <c r="F28" i="4"/>
  <c r="F23" i="4"/>
  <c r="F22" i="4"/>
  <c r="F21" i="4"/>
  <c r="F20" i="4"/>
  <c r="F19" i="4"/>
  <c r="F18" i="4"/>
  <c r="F17" i="4"/>
  <c r="F16" i="4"/>
  <c r="F15" i="4"/>
  <c r="S54" i="3"/>
  <c r="V54" i="3" s="1"/>
  <c r="S53" i="3"/>
  <c r="S52" i="3"/>
  <c r="S51" i="3"/>
  <c r="Y15" i="3" l="1"/>
  <c r="G28" i="3"/>
  <c r="S15" i="3" l="1"/>
  <c r="G24" i="3" l="1"/>
  <c r="G33" i="3" l="1"/>
  <c r="G20" i="3"/>
  <c r="H38" i="4" l="1"/>
  <c r="H37" i="4"/>
  <c r="H36" i="4"/>
  <c r="H35" i="4"/>
  <c r="H34" i="4"/>
  <c r="H33" i="4"/>
  <c r="H32" i="4"/>
  <c r="H31" i="4"/>
  <c r="H30" i="4"/>
  <c r="H29" i="4"/>
  <c r="H28" i="4"/>
  <c r="M39" i="4"/>
  <c r="M24" i="4"/>
  <c r="H24" i="4" l="1"/>
  <c r="M34" i="3"/>
  <c r="O15" i="4"/>
  <c r="R15" i="4"/>
  <c r="O16" i="4"/>
  <c r="R16" i="4"/>
  <c r="O17" i="4"/>
  <c r="R17" i="4"/>
  <c r="O18" i="4"/>
  <c r="R18" i="4"/>
  <c r="O19" i="4"/>
  <c r="R19" i="4"/>
  <c r="O20" i="4"/>
  <c r="R20" i="4"/>
  <c r="O21" i="4"/>
  <c r="R21" i="4"/>
  <c r="O22" i="4"/>
  <c r="R22" i="4"/>
  <c r="O23" i="4"/>
  <c r="R23" i="4"/>
  <c r="N24" i="4"/>
  <c r="P24" i="4"/>
  <c r="Q24" i="4"/>
  <c r="O28" i="4"/>
  <c r="R28" i="4"/>
  <c r="O29" i="4"/>
  <c r="R29" i="4"/>
  <c r="O30" i="4"/>
  <c r="R30" i="4"/>
  <c r="O31" i="4"/>
  <c r="R31" i="4"/>
  <c r="O32" i="4"/>
  <c r="R32" i="4"/>
  <c r="O33" i="4"/>
  <c r="R33" i="4"/>
  <c r="O34" i="4"/>
  <c r="R34" i="4"/>
  <c r="O35" i="4"/>
  <c r="R35" i="4"/>
  <c r="O36" i="4"/>
  <c r="R36" i="4"/>
  <c r="O37" i="4"/>
  <c r="R37" i="4"/>
  <c r="O38" i="4"/>
  <c r="R38" i="4"/>
  <c r="N39" i="4"/>
  <c r="P39" i="4"/>
  <c r="Q39" i="4"/>
  <c r="Q40" i="4" l="1"/>
  <c r="R24" i="4"/>
  <c r="M40" i="4"/>
  <c r="O39" i="4"/>
  <c r="N40" i="4"/>
  <c r="O24" i="4"/>
  <c r="P40" i="4"/>
  <c r="R39" i="4"/>
  <c r="K24" i="4"/>
  <c r="H39" i="4"/>
  <c r="H40" i="4" s="1"/>
  <c r="E24" i="4"/>
  <c r="I34" i="4"/>
  <c r="E39" i="4"/>
  <c r="Z24" i="3"/>
  <c r="X24" i="3"/>
  <c r="W24" i="3"/>
  <c r="V24" i="3"/>
  <c r="T24" i="3"/>
  <c r="R24" i="3"/>
  <c r="Q24" i="3"/>
  <c r="P24" i="3"/>
  <c r="N24" i="3"/>
  <c r="L24" i="3"/>
  <c r="K24" i="3"/>
  <c r="K40" i="3" s="1"/>
  <c r="J24" i="3"/>
  <c r="H24" i="3"/>
  <c r="F24" i="3"/>
  <c r="E24" i="3"/>
  <c r="D24" i="3"/>
  <c r="R40" i="4" l="1"/>
  <c r="R41" i="4" s="1"/>
  <c r="S24" i="3"/>
  <c r="Y24" i="3"/>
  <c r="O40" i="4"/>
  <c r="O41" i="4" s="1"/>
  <c r="K40" i="4"/>
  <c r="E40" i="4"/>
  <c r="M24" i="3"/>
  <c r="Y54" i="3"/>
  <c r="Y53" i="3"/>
  <c r="Y52" i="3"/>
  <c r="Y51" i="3"/>
  <c r="Y50" i="3"/>
  <c r="S50" i="3"/>
  <c r="G53" i="3"/>
  <c r="M53" i="3" s="1"/>
  <c r="G54" i="3"/>
  <c r="M54" i="3" s="1"/>
  <c r="Z39" i="3"/>
  <c r="X39" i="3"/>
  <c r="W39" i="3"/>
  <c r="W40" i="3" s="1"/>
  <c r="V39" i="3"/>
  <c r="Y38" i="3"/>
  <c r="Y37" i="3"/>
  <c r="Y36" i="3"/>
  <c r="Y35" i="3"/>
  <c r="Y34" i="3"/>
  <c r="Y31" i="3"/>
  <c r="Y30" i="3"/>
  <c r="Y29" i="3"/>
  <c r="Y28" i="3"/>
  <c r="Y23" i="3"/>
  <c r="Y22" i="3"/>
  <c r="Y21" i="3"/>
  <c r="Y20" i="3"/>
  <c r="Y19" i="3"/>
  <c r="Y18" i="3"/>
  <c r="Y17" i="3"/>
  <c r="Y16" i="3"/>
  <c r="U15" i="3"/>
  <c r="T39" i="3"/>
  <c r="R39" i="3"/>
  <c r="Q39" i="3"/>
  <c r="P39" i="3"/>
  <c r="S38" i="3"/>
  <c r="U38" i="3" s="1"/>
  <c r="S37" i="3"/>
  <c r="U37" i="3" s="1"/>
  <c r="S36" i="3"/>
  <c r="U36" i="3" s="1"/>
  <c r="S35" i="3"/>
  <c r="U35" i="3" s="1"/>
  <c r="S34" i="3"/>
  <c r="U34" i="3" s="1"/>
  <c r="S33" i="3"/>
  <c r="U33" i="3" s="1"/>
  <c r="S32" i="3"/>
  <c r="U32" i="3" s="1"/>
  <c r="S31" i="3"/>
  <c r="U31" i="3" s="1"/>
  <c r="S30" i="3"/>
  <c r="U30" i="3" s="1"/>
  <c r="S29" i="3"/>
  <c r="U29" i="3" s="1"/>
  <c r="S28" i="3"/>
  <c r="U28" i="3" s="1"/>
  <c r="S23" i="3"/>
  <c r="U23" i="3" s="1"/>
  <c r="S22" i="3"/>
  <c r="U22" i="3" s="1"/>
  <c r="S21" i="3"/>
  <c r="U21" i="3" s="1"/>
  <c r="S20" i="3"/>
  <c r="U20" i="3" s="1"/>
  <c r="S19" i="3"/>
  <c r="U19" i="3" s="1"/>
  <c r="S18" i="3"/>
  <c r="U18" i="3" s="1"/>
  <c r="S17" i="3"/>
  <c r="U17" i="3" s="1"/>
  <c r="S16" i="3"/>
  <c r="U16" i="3" s="1"/>
  <c r="U24" i="3" l="1"/>
  <c r="AA18" i="3"/>
  <c r="L18" i="4"/>
  <c r="AA22" i="3"/>
  <c r="L22" i="4"/>
  <c r="AA29" i="3"/>
  <c r="L29" i="4"/>
  <c r="AA33" i="3"/>
  <c r="L33" i="4"/>
  <c r="AA37" i="3"/>
  <c r="L37" i="4"/>
  <c r="AA15" i="3"/>
  <c r="AA19" i="3"/>
  <c r="L19" i="4"/>
  <c r="AA23" i="3"/>
  <c r="L23" i="4"/>
  <c r="L30" i="4"/>
  <c r="AA34" i="3"/>
  <c r="L34" i="4"/>
  <c r="AA38" i="3"/>
  <c r="L38" i="4"/>
  <c r="AA16" i="3"/>
  <c r="L16" i="4"/>
  <c r="AA20" i="3"/>
  <c r="L20" i="4"/>
  <c r="AA31" i="3"/>
  <c r="L31" i="4"/>
  <c r="L35" i="4"/>
  <c r="AA17" i="3"/>
  <c r="L17" i="4"/>
  <c r="AA21" i="3"/>
  <c r="L21" i="4"/>
  <c r="AA28" i="3"/>
  <c r="AA32" i="3"/>
  <c r="L32" i="4"/>
  <c r="AA36" i="3"/>
  <c r="L36" i="4"/>
  <c r="Z40" i="3"/>
  <c r="X40" i="3"/>
  <c r="V40" i="3"/>
  <c r="Y39" i="3"/>
  <c r="R40" i="3"/>
  <c r="T40" i="3"/>
  <c r="S39" i="3"/>
  <c r="Q40" i="3"/>
  <c r="U39" i="3"/>
  <c r="P40" i="3"/>
  <c r="G15" i="3"/>
  <c r="AA24" i="3" l="1"/>
  <c r="AA39" i="3"/>
  <c r="L28" i="4"/>
  <c r="L39" i="4" s="1"/>
  <c r="L15" i="4"/>
  <c r="L24" i="4" s="1"/>
  <c r="J24" i="4"/>
  <c r="Y40" i="3"/>
  <c r="S40" i="3"/>
  <c r="U40" i="3"/>
  <c r="G38" i="3"/>
  <c r="AA40" i="3" l="1"/>
  <c r="AA41" i="3" s="1"/>
  <c r="L40" i="4"/>
  <c r="L41" i="4" s="1"/>
  <c r="J40" i="4"/>
  <c r="U41" i="3"/>
  <c r="G18" i="3"/>
  <c r="G51" i="3" l="1"/>
  <c r="M51" i="3" s="1"/>
  <c r="G52" i="3"/>
  <c r="M52" i="3" s="1"/>
  <c r="G50" i="3"/>
  <c r="M50" i="3" l="1"/>
  <c r="N39" i="3"/>
  <c r="L39" i="3"/>
  <c r="K39" i="3"/>
  <c r="M38" i="3"/>
  <c r="M37" i="3"/>
  <c r="M36" i="3"/>
  <c r="I36" i="4" s="1"/>
  <c r="M35" i="3"/>
  <c r="O34" i="3"/>
  <c r="AB34" i="3" s="1"/>
  <c r="M33" i="3"/>
  <c r="M32" i="3"/>
  <c r="M31" i="3"/>
  <c r="J39" i="3"/>
  <c r="M29" i="3"/>
  <c r="M28" i="3"/>
  <c r="M23" i="3"/>
  <c r="M22" i="3"/>
  <c r="M21" i="3"/>
  <c r="M20" i="3"/>
  <c r="M19" i="3"/>
  <c r="M18" i="3"/>
  <c r="M17" i="3"/>
  <c r="M16" i="3"/>
  <c r="M15" i="3"/>
  <c r="F39" i="3"/>
  <c r="E39" i="3"/>
  <c r="H39" i="3"/>
  <c r="I38" i="3"/>
  <c r="G29" i="3"/>
  <c r="G31" i="3"/>
  <c r="G32" i="3"/>
  <c r="G34" i="3"/>
  <c r="G35" i="3"/>
  <c r="G36" i="3"/>
  <c r="G37" i="3"/>
  <c r="I28" i="3"/>
  <c r="G30" i="3"/>
  <c r="I15" i="3"/>
  <c r="G16" i="3"/>
  <c r="G17" i="3"/>
  <c r="I18" i="3"/>
  <c r="I20" i="3"/>
  <c r="G22" i="3"/>
  <c r="G23" i="3"/>
  <c r="O20" i="3" l="1"/>
  <c r="AB20" i="3" s="1"/>
  <c r="G20" i="4"/>
  <c r="I20" i="4" s="1"/>
  <c r="O15" i="3"/>
  <c r="AB15" i="3" s="1"/>
  <c r="G15" i="4"/>
  <c r="O21" i="3"/>
  <c r="AB21" i="3" s="1"/>
  <c r="G21" i="4"/>
  <c r="I21" i="4" s="1"/>
  <c r="O16" i="3"/>
  <c r="AB16" i="3" s="1"/>
  <c r="G16" i="4"/>
  <c r="I16" i="4" s="1"/>
  <c r="O22" i="3"/>
  <c r="AB22" i="3" s="1"/>
  <c r="G22" i="4"/>
  <c r="I22" i="4" s="1"/>
  <c r="O17" i="3"/>
  <c r="AB17" i="3" s="1"/>
  <c r="G17" i="4"/>
  <c r="I17" i="4" s="1"/>
  <c r="O23" i="3"/>
  <c r="AB23" i="3" s="1"/>
  <c r="G23" i="4"/>
  <c r="I23" i="4" s="1"/>
  <c r="O18" i="3"/>
  <c r="AB18" i="3" s="1"/>
  <c r="G18" i="4"/>
  <c r="I18" i="4" s="1"/>
  <c r="O19" i="3"/>
  <c r="AB19" i="3" s="1"/>
  <c r="G19" i="4"/>
  <c r="I19" i="4" s="1"/>
  <c r="M39" i="3"/>
  <c r="I21" i="3"/>
  <c r="I17" i="3"/>
  <c r="I34" i="3"/>
  <c r="I29" i="3"/>
  <c r="O38" i="3"/>
  <c r="AB38" i="3" s="1"/>
  <c r="I38" i="4"/>
  <c r="I16" i="3"/>
  <c r="I37" i="3"/>
  <c r="I33" i="3"/>
  <c r="O35" i="3"/>
  <c r="AB35" i="3" s="1"/>
  <c r="I35" i="4"/>
  <c r="I23" i="3"/>
  <c r="I19" i="3"/>
  <c r="I36" i="3"/>
  <c r="I32" i="3"/>
  <c r="O28" i="3"/>
  <c r="AB28" i="3" s="1"/>
  <c r="I28" i="4"/>
  <c r="O32" i="3"/>
  <c r="AB32" i="3" s="1"/>
  <c r="I32" i="4"/>
  <c r="I22" i="3"/>
  <c r="I30" i="3"/>
  <c r="I35" i="3"/>
  <c r="I31" i="3"/>
  <c r="O29" i="3"/>
  <c r="AB29" i="3" s="1"/>
  <c r="I29" i="4"/>
  <c r="O33" i="3"/>
  <c r="AB33" i="3" s="1"/>
  <c r="I33" i="4"/>
  <c r="O37" i="3"/>
  <c r="AB37" i="3" s="1"/>
  <c r="I37" i="4"/>
  <c r="O31" i="3"/>
  <c r="AB31" i="3" s="1"/>
  <c r="E40" i="3"/>
  <c r="N40" i="3"/>
  <c r="J40" i="3"/>
  <c r="M30" i="3"/>
  <c r="O36" i="3"/>
  <c r="AB36" i="3" s="1"/>
  <c r="L40" i="3"/>
  <c r="H40" i="3"/>
  <c r="D39" i="3"/>
  <c r="F40" i="3"/>
  <c r="G24" i="4" l="1"/>
  <c r="I15" i="4"/>
  <c r="I24" i="4" s="1"/>
  <c r="O24" i="3"/>
  <c r="AB24" i="3" s="1"/>
  <c r="I39" i="3"/>
  <c r="I24" i="3"/>
  <c r="O30" i="3"/>
  <c r="AB30" i="3" s="1"/>
  <c r="I30" i="4"/>
  <c r="F24" i="4"/>
  <c r="D24" i="4"/>
  <c r="F39" i="4"/>
  <c r="D39" i="4"/>
  <c r="I31" i="4"/>
  <c r="D40" i="3"/>
  <c r="G39" i="3"/>
  <c r="G40" i="3" s="1"/>
  <c r="M40" i="3"/>
  <c r="G39" i="4" l="1"/>
  <c r="G40" i="4" s="1"/>
  <c r="F40" i="4"/>
  <c r="F41" i="4" s="1"/>
  <c r="I39" i="4"/>
  <c r="D40" i="4"/>
  <c r="O39" i="3"/>
  <c r="AB39" i="3" s="1"/>
  <c r="I40" i="3"/>
  <c r="I41" i="3" s="1"/>
  <c r="I40" i="4" l="1"/>
  <c r="I41" i="4" s="1"/>
  <c r="O40" i="3"/>
  <c r="AB40" i="3" s="1"/>
  <c r="O41" i="3" l="1"/>
  <c r="AB41" i="3" s="1"/>
</calcChain>
</file>

<file path=xl/sharedStrings.xml><?xml version="1.0" encoding="utf-8"?>
<sst xmlns="http://schemas.openxmlformats.org/spreadsheetml/2006/main" count="364" uniqueCount="139">
  <si>
    <t>1.</t>
  </si>
  <si>
    <t>2.</t>
  </si>
  <si>
    <t>Ostatní výnosy</t>
  </si>
  <si>
    <t>3.</t>
  </si>
  <si>
    <t>z toho: příjmy z pronájmu majetku</t>
  </si>
  <si>
    <t>4.</t>
  </si>
  <si>
    <t>příjmy z prodeje majetku</t>
  </si>
  <si>
    <t>5.</t>
  </si>
  <si>
    <t>Výnosy celkem</t>
  </si>
  <si>
    <t>6.</t>
  </si>
  <si>
    <t>Opravy a udržování</t>
  </si>
  <si>
    <t>7.</t>
  </si>
  <si>
    <t>Spotřeba materiálu</t>
  </si>
  <si>
    <t>8.</t>
  </si>
  <si>
    <t>Spotřeba energie</t>
  </si>
  <si>
    <t>9.</t>
  </si>
  <si>
    <t>Služby</t>
  </si>
  <si>
    <t>10.</t>
  </si>
  <si>
    <t>Mzdové náklady</t>
  </si>
  <si>
    <t>11.</t>
  </si>
  <si>
    <t>12.</t>
  </si>
  <si>
    <t>ostatní osobní náklady</t>
  </si>
  <si>
    <t>13.</t>
  </si>
  <si>
    <t>Povinné pojistné placené zaměstnavatelem</t>
  </si>
  <si>
    <t>14.</t>
  </si>
  <si>
    <t>Daně a poplatky</t>
  </si>
  <si>
    <t>15.</t>
  </si>
  <si>
    <t>Odpisy nehmotného a hmotného investičního majetku</t>
  </si>
  <si>
    <t>16.</t>
  </si>
  <si>
    <t>Ostatní náklady</t>
  </si>
  <si>
    <t>17.</t>
  </si>
  <si>
    <t>Náklady celkem</t>
  </si>
  <si>
    <t>18.</t>
  </si>
  <si>
    <t>19.</t>
  </si>
  <si>
    <t>20.</t>
  </si>
  <si>
    <t>21.</t>
  </si>
  <si>
    <t>ostatní</t>
  </si>
  <si>
    <t xml:space="preserve">Poř.č. řádku </t>
  </si>
  <si>
    <t>Ukazatel</t>
  </si>
  <si>
    <t>Hlavní činnost</t>
  </si>
  <si>
    <t>Doplňková činnost</t>
  </si>
  <si>
    <t>Celkem</t>
  </si>
  <si>
    <t>v tom:  mzdy zaměstnanců</t>
  </si>
  <si>
    <t>Název organizace:</t>
  </si>
  <si>
    <t>IČO:</t>
  </si>
  <si>
    <t>Sídlo:</t>
  </si>
  <si>
    <t>Zúčtování 403 do výnosů</t>
  </si>
  <si>
    <t>Zapojení fondů do výnosů</t>
  </si>
  <si>
    <t>23.</t>
  </si>
  <si>
    <t>25.</t>
  </si>
  <si>
    <t>26.</t>
  </si>
  <si>
    <t>Výsledek hospodaření</t>
  </si>
  <si>
    <t>Tržby  601-609</t>
  </si>
  <si>
    <t>Provozní dotace z jiných zdrojů (mimo SMCH)</t>
  </si>
  <si>
    <t>z příspěvku zřizovatele</t>
  </si>
  <si>
    <t>ostatních transferů</t>
  </si>
  <si>
    <t>z vlastních výnosů</t>
  </si>
  <si>
    <t>Výnosy</t>
  </si>
  <si>
    <t>zřizovatel</t>
  </si>
  <si>
    <t>vlastní činnost</t>
  </si>
  <si>
    <t>Provozní příspěvek zřizovatele</t>
  </si>
  <si>
    <t>Organizace celkem</t>
  </si>
  <si>
    <t>VÝNOSY</t>
  </si>
  <si>
    <t>Výnosy Hl.Č. celkem</t>
  </si>
  <si>
    <t>Náklady Hl.Č celkem</t>
  </si>
  <si>
    <t>Čistý zisk/ztráta (bez provozního příspěvku zřizovatele)</t>
  </si>
  <si>
    <t>Výnosy DČ</t>
  </si>
  <si>
    <t>Náklady DČ</t>
  </si>
  <si>
    <t>NÁKLADY</t>
  </si>
  <si>
    <r>
      <t xml:space="preserve">NÁKLADY </t>
    </r>
    <r>
      <rPr>
        <sz val="11"/>
        <color theme="1"/>
        <rFont val="Calibri"/>
        <family val="2"/>
        <charset val="238"/>
        <scheme val="minor"/>
      </rPr>
      <t>(hrazené)</t>
    </r>
  </si>
  <si>
    <t>Stavy fondů</t>
  </si>
  <si>
    <t>Rezervní fond</t>
  </si>
  <si>
    <t>Fond investic</t>
  </si>
  <si>
    <t>Stav k 1.1.</t>
  </si>
  <si>
    <t>Příděl v roce</t>
  </si>
  <si>
    <t>Průměrný přepočtený stav zaměstnanců k:</t>
  </si>
  <si>
    <t>1.1.</t>
  </si>
  <si>
    <t xml:space="preserve">Sestavil: </t>
  </si>
  <si>
    <t xml:space="preserve">Schválil: </t>
  </si>
  <si>
    <t>Účelový příspěvek zřizovatele (s vyúčtováním) - granty OŠ, OE</t>
  </si>
  <si>
    <t>Podpis:</t>
  </si>
  <si>
    <t>Dne:</t>
  </si>
  <si>
    <t>Stavy peněžitých fondů</t>
  </si>
  <si>
    <t>Odvod do rozpočtu zřizovatele</t>
  </si>
  <si>
    <t>z provozu</t>
  </si>
  <si>
    <t>Ostatní investiční transfery</t>
  </si>
  <si>
    <t>Investiční příspěvek/dotace</t>
  </si>
  <si>
    <t>Investiční příspěvek zřizovatel</t>
  </si>
  <si>
    <t>Fond odměn</t>
  </si>
  <si>
    <t>FKSP</t>
  </si>
  <si>
    <t>ostatní transfery</t>
  </si>
  <si>
    <t>Čerpání v roce</t>
  </si>
  <si>
    <t>Komentář k návrhu rozpočtu:</t>
  </si>
  <si>
    <t>Zůstatek k 31.12.</t>
  </si>
  <si>
    <t>Plán k 31.12.</t>
  </si>
  <si>
    <t>Plán k 1.1.</t>
  </si>
  <si>
    <t>31.12.</t>
  </si>
  <si>
    <t>Plán 31.12.</t>
  </si>
  <si>
    <t>Skutečnost k 30.6.</t>
  </si>
  <si>
    <t>Výhled R+2</t>
  </si>
  <si>
    <t>Výhled R+1</t>
  </si>
  <si>
    <t>Plán R</t>
  </si>
  <si>
    <t>Skutečnost k 31.12.</t>
  </si>
  <si>
    <t>Výhled</t>
  </si>
  <si>
    <t>Požadavek</t>
  </si>
  <si>
    <t>Plán</t>
  </si>
  <si>
    <t>Skutečnost</t>
  </si>
  <si>
    <t xml:space="preserve">NÁKLADY  </t>
  </si>
  <si>
    <t>Komentář ke střednědobému výhledu rozpočtu:</t>
  </si>
  <si>
    <t>Porovnání s rokem 2023</t>
  </si>
  <si>
    <t>Výhled rozpočtu 2027</t>
  </si>
  <si>
    <t>Návrh rozpočtu 2026</t>
  </si>
  <si>
    <t>Skutečnost k 31.12.2024</t>
  </si>
  <si>
    <t>Schválený rozpočet (plán NaV 2025)</t>
  </si>
  <si>
    <t>Skutečnost k 30.6.2025</t>
  </si>
  <si>
    <t>Plán 2026 (návrh rozpočtu organizace)</t>
  </si>
  <si>
    <t>Střednědobý výhled hospodaření příspěvkové organizace na období let 2027-2028</t>
  </si>
  <si>
    <t>Skutečnost 2024</t>
  </si>
  <si>
    <t>Plán 2025</t>
  </si>
  <si>
    <t>Požadavek na rozpočet 2026</t>
  </si>
  <si>
    <t>Výhled rozpočtu 2028</t>
  </si>
  <si>
    <t>Zoopark Chomutov, p.o.</t>
  </si>
  <si>
    <t>Přemyslova 259, Chomutov, 430 01</t>
  </si>
  <si>
    <t>Náklady na materiál, služby, opravy a energie jsou stanoveny s přihlédnutím k vývoji do 7/2025.</t>
  </si>
  <si>
    <t>V souvislosti se zvýšením nákladů na mzdy se zvyšuje i náklad na odvody pojistného zaměstnanců.</t>
  </si>
  <si>
    <t>Zapojení fondů - předpoklad čerpání rezervního fondu a fondu investic</t>
  </si>
  <si>
    <t>Ostatní výnosy -   úroky z BÚ,  prodej krmiva,  přefakturace služeb nájemcům</t>
  </si>
  <si>
    <t>Dotace -  pravidelná dotace na krmivo od MŽP,  dotace na pracovní místa od úřadu práce, dotace na provoz záchranné stanice, dotace od ČSOP, projekt AVATAR a jiné případně získané dotace.</t>
  </si>
  <si>
    <t>ZÁVĚR</t>
  </si>
  <si>
    <t>00379719</t>
  </si>
  <si>
    <t>Přemyslova 259, Chomutov</t>
  </si>
  <si>
    <t>Ing. Tomáš Ondrášek, ředitel organizace</t>
  </si>
  <si>
    <t>Vaitová Eva, správce rozpočtu</t>
  </si>
  <si>
    <t>Sestavil:</t>
  </si>
  <si>
    <t>Náklady na odpisy byly stanoveny na základě předpokládaného odpisového plánu, částka odpisů se zvýšila z důvodu převodu majetku z MMCH na Zoopark.</t>
  </si>
  <si>
    <t>Organizace při stanovení plánovaných výnosů vycházela z vývoje výsledků výnosů za první pololetí a průběžných výnosů do 8/2025, předpokládá navýšení tržeb o 2 mil. Kč. Tržby Zooparku a Kamencového jezera jsou plně závislé na počasí, takže může dojít jak k nárůstu, tak i bohužel k jejich snížení.</t>
  </si>
  <si>
    <t>Zúčtování 403 do výnosů - stanoveno podle plánu rozpuštění transferů pro rok 2025</t>
  </si>
  <si>
    <t>ORGANIZACE NA ROK 2026 PLÁNUJE POKRYTÍ NÁKLADŮ Z VLASTNÍCH ZDROJŮ VE VÝŠI 45 %, POŽADAVEK NA PROVOZNÍ DOTACI JE 55 000 000,- Kč, COŽ PŘEDSTAVUJE NAVÝŠENÍ OPROTI ROKU 2025  O 3 000 000,-Kč</t>
  </si>
  <si>
    <t xml:space="preserve">V plánovaném rozpočtu na rok 2026 došlo k navýšení mzdových nákladů na 44 100 000,- Kč.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</si>
</sst>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#,##0.0_ ;[Red]\-#,##0.0\ "/>
    <numFmt numFmtId="166" formatCode="#,##0.00_ ;[Red]\-#,##0.00\ "/>
  </numFmts>
  <fonts count="2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CE"/>
      <charset val="238"/>
    </font>
    <font>
      <sz val="1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1"/>
      <color rgb="FF363636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6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9" fillId="0" borderId="0"/>
    <xf numFmtId="0" fontId="10" fillId="0" borderId="0"/>
  </cellStyleXfs>
  <cellXfs count="315">
    <xf numFmtId="0" fontId="0" fillId="0" borderId="0" xfId="0"/>
    <xf numFmtId="10" fontId="0" fillId="0" borderId="0" xfId="0" applyNumberFormat="1"/>
    <xf numFmtId="0" fontId="11" fillId="0" borderId="0" xfId="2" applyFont="1"/>
    <xf numFmtId="0" fontId="0" fillId="8" borderId="0" xfId="0" applyFill="1"/>
    <xf numFmtId="10" fontId="0" fillId="8" borderId="0" xfId="0" applyNumberFormat="1" applyFill="1"/>
    <xf numFmtId="0" fontId="3" fillId="8" borderId="0" xfId="0" applyFont="1" applyFill="1"/>
    <xf numFmtId="0" fontId="7" fillId="8" borderId="0" xfId="0" applyFont="1" applyFill="1"/>
    <xf numFmtId="0" fontId="1" fillId="4" borderId="30" xfId="0" applyFont="1" applyFill="1" applyBorder="1" applyAlignment="1">
      <alignment horizontal="center" vertical="center" wrapText="1"/>
    </xf>
    <xf numFmtId="0" fontId="1" fillId="14" borderId="34" xfId="0" applyFont="1" applyFill="1" applyBorder="1" applyAlignment="1">
      <alignment horizontal="center" vertical="center" wrapText="1"/>
    </xf>
    <xf numFmtId="0" fontId="1" fillId="14" borderId="19" xfId="0" applyFont="1" applyFill="1" applyBorder="1" applyAlignment="1">
      <alignment horizontal="center" vertical="center"/>
    </xf>
    <xf numFmtId="164" fontId="0" fillId="11" borderId="51" xfId="0" applyNumberFormat="1" applyFill="1" applyBorder="1" applyAlignment="1">
      <alignment horizontal="right"/>
    </xf>
    <xf numFmtId="164" fontId="0" fillId="11" borderId="9" xfId="0" applyNumberFormat="1" applyFill="1" applyBorder="1" applyAlignment="1">
      <alignment horizontal="right"/>
    </xf>
    <xf numFmtId="164" fontId="0" fillId="0" borderId="23" xfId="0" applyNumberFormat="1" applyBorder="1" applyAlignment="1">
      <alignment horizontal="right"/>
    </xf>
    <xf numFmtId="0" fontId="0" fillId="0" borderId="49" xfId="0" applyBorder="1" applyAlignment="1">
      <alignment horizontal="center"/>
    </xf>
    <xf numFmtId="164" fontId="0" fillId="11" borderId="1" xfId="0" applyNumberFormat="1" applyFill="1" applyBorder="1" applyAlignment="1">
      <alignment horizontal="right"/>
    </xf>
    <xf numFmtId="164" fontId="6" fillId="11" borderId="1" xfId="0" applyNumberFormat="1" applyFont="1" applyFill="1" applyBorder="1" applyAlignment="1">
      <alignment horizontal="right"/>
    </xf>
    <xf numFmtId="164" fontId="0" fillId="11" borderId="49" xfId="0" applyNumberFormat="1" applyFill="1" applyBorder="1" applyAlignment="1">
      <alignment horizontal="right"/>
    </xf>
    <xf numFmtId="164" fontId="6" fillId="11" borderId="49" xfId="0" applyNumberFormat="1" applyFont="1" applyFill="1" applyBorder="1" applyAlignment="1">
      <alignment horizontal="right"/>
    </xf>
    <xf numFmtId="0" fontId="0" fillId="0" borderId="11" xfId="0" applyBorder="1" applyAlignment="1">
      <alignment horizontal="center"/>
    </xf>
    <xf numFmtId="164" fontId="0" fillId="11" borderId="11" xfId="0" applyNumberFormat="1" applyFill="1" applyBorder="1" applyAlignment="1">
      <alignment horizontal="right"/>
    </xf>
    <xf numFmtId="164" fontId="0" fillId="11" borderId="44" xfId="0" applyNumberFormat="1" applyFill="1" applyBorder="1" applyAlignment="1">
      <alignment horizontal="right"/>
    </xf>
    <xf numFmtId="164" fontId="0" fillId="0" borderId="14" xfId="0" applyNumberFormat="1" applyBorder="1" applyAlignment="1">
      <alignment horizontal="right"/>
    </xf>
    <xf numFmtId="0" fontId="1" fillId="0" borderId="3" xfId="0" applyFont="1" applyBorder="1" applyAlignment="1">
      <alignment horizontal="center"/>
    </xf>
    <xf numFmtId="0" fontId="1" fillId="3" borderId="59" xfId="0" applyFont="1" applyFill="1" applyBorder="1"/>
    <xf numFmtId="164" fontId="1" fillId="3" borderId="25" xfId="0" applyNumberFormat="1" applyFont="1" applyFill="1" applyBorder="1" applyAlignment="1">
      <alignment horizontal="right"/>
    </xf>
    <xf numFmtId="164" fontId="1" fillId="3" borderId="26" xfId="0" applyNumberFormat="1" applyFont="1" applyFill="1" applyBorder="1" applyAlignment="1">
      <alignment horizontal="right"/>
    </xf>
    <xf numFmtId="164" fontId="1" fillId="3" borderId="29" xfId="0" applyNumberFormat="1" applyFont="1" applyFill="1" applyBorder="1" applyAlignment="1">
      <alignment horizontal="right"/>
    </xf>
    <xf numFmtId="164" fontId="1" fillId="3" borderId="30" xfId="0" applyNumberFormat="1" applyFont="1" applyFill="1" applyBorder="1" applyAlignment="1">
      <alignment horizontal="right"/>
    </xf>
    <xf numFmtId="0" fontId="0" fillId="14" borderId="58" xfId="0" applyFill="1" applyBorder="1" applyAlignment="1">
      <alignment horizontal="center"/>
    </xf>
    <xf numFmtId="0" fontId="1" fillId="14" borderId="59" xfId="0" applyFont="1" applyFill="1" applyBorder="1"/>
    <xf numFmtId="0" fontId="12" fillId="0" borderId="34" xfId="0" applyFont="1" applyBorder="1" applyAlignment="1">
      <alignment horizontal="center"/>
    </xf>
    <xf numFmtId="0" fontId="12" fillId="0" borderId="18" xfId="0" applyFont="1" applyBorder="1" applyAlignment="1">
      <alignment horizontal="center"/>
    </xf>
    <xf numFmtId="0" fontId="12" fillId="0" borderId="35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164" fontId="0" fillId="0" borderId="13" xfId="0" applyNumberFormat="1" applyBorder="1" applyAlignment="1">
      <alignment horizontal="right"/>
    </xf>
    <xf numFmtId="0" fontId="0" fillId="0" borderId="50" xfId="0" applyBorder="1"/>
    <xf numFmtId="0" fontId="7" fillId="0" borderId="50" xfId="0" applyFont="1" applyBorder="1"/>
    <xf numFmtId="0" fontId="7" fillId="0" borderId="50" xfId="0" applyFont="1" applyBorder="1" applyAlignment="1">
      <alignment horizontal="left" indent="5"/>
    </xf>
    <xf numFmtId="164" fontId="1" fillId="5" borderId="34" xfId="0" applyNumberFormat="1" applyFont="1" applyFill="1" applyBorder="1"/>
    <xf numFmtId="164" fontId="1" fillId="5" borderId="56" xfId="0" applyNumberFormat="1" applyFont="1" applyFill="1" applyBorder="1"/>
    <xf numFmtId="164" fontId="1" fillId="5" borderId="3" xfId="0" applyNumberFormat="1" applyFont="1" applyFill="1" applyBorder="1"/>
    <xf numFmtId="164" fontId="1" fillId="14" borderId="18" xfId="0" applyNumberFormat="1" applyFont="1" applyFill="1" applyBorder="1"/>
    <xf numFmtId="164" fontId="1" fillId="14" borderId="19" xfId="0" applyNumberFormat="1" applyFont="1" applyFill="1" applyBorder="1"/>
    <xf numFmtId="0" fontId="1" fillId="8" borderId="0" xfId="0" applyFont="1" applyFill="1" applyAlignment="1">
      <alignment horizontal="center"/>
    </xf>
    <xf numFmtId="0" fontId="1" fillId="8" borderId="0" xfId="0" applyFont="1" applyFill="1"/>
    <xf numFmtId="164" fontId="1" fillId="8" borderId="0" xfId="0" applyNumberFormat="1" applyFont="1" applyFill="1"/>
    <xf numFmtId="164" fontId="5" fillId="8" borderId="0" xfId="0" applyNumberFormat="1" applyFont="1" applyFill="1" applyAlignment="1">
      <alignment horizontal="right"/>
    </xf>
    <xf numFmtId="0" fontId="1" fillId="0" borderId="1" xfId="0" applyFont="1" applyBorder="1"/>
    <xf numFmtId="164" fontId="1" fillId="0" borderId="1" xfId="0" applyNumberFormat="1" applyFont="1" applyBorder="1"/>
    <xf numFmtId="0" fontId="1" fillId="8" borderId="0" xfId="0" applyFont="1" applyFill="1" applyAlignment="1">
      <alignment horizontal="left"/>
    </xf>
    <xf numFmtId="0" fontId="1" fillId="13" borderId="0" xfId="0" applyFont="1" applyFill="1" applyAlignment="1">
      <alignment horizontal="left"/>
    </xf>
    <xf numFmtId="0" fontId="1" fillId="0" borderId="0" xfId="0" applyFont="1" applyAlignment="1">
      <alignment horizontal="left"/>
    </xf>
    <xf numFmtId="164" fontId="0" fillId="0" borderId="9" xfId="0" applyNumberFormat="1" applyBorder="1" applyAlignment="1" applyProtection="1">
      <alignment horizontal="right"/>
      <protection locked="0"/>
    </xf>
    <xf numFmtId="164" fontId="0" fillId="10" borderId="49" xfId="0" applyNumberFormat="1" applyFill="1" applyBorder="1" applyAlignment="1" applyProtection="1">
      <alignment horizontal="right"/>
      <protection locked="0"/>
    </xf>
    <xf numFmtId="164" fontId="6" fillId="5" borderId="49" xfId="0" applyNumberFormat="1" applyFont="1" applyFill="1" applyBorder="1" applyAlignment="1" applyProtection="1">
      <alignment horizontal="right"/>
      <protection locked="0"/>
    </xf>
    <xf numFmtId="164" fontId="6" fillId="0" borderId="1" xfId="0" applyNumberFormat="1" applyFont="1" applyBorder="1" applyAlignment="1" applyProtection="1">
      <alignment horizontal="right"/>
      <protection locked="0"/>
    </xf>
    <xf numFmtId="164" fontId="0" fillId="0" borderId="1" xfId="0" applyNumberFormat="1" applyBorder="1" applyAlignment="1" applyProtection="1">
      <alignment horizontal="right"/>
      <protection locked="0"/>
    </xf>
    <xf numFmtId="164" fontId="0" fillId="0" borderId="44" xfId="0" applyNumberFormat="1" applyBorder="1" applyAlignment="1" applyProtection="1">
      <alignment horizontal="right"/>
      <protection locked="0"/>
    </xf>
    <xf numFmtId="164" fontId="0" fillId="0" borderId="8" xfId="0" applyNumberFormat="1" applyBorder="1" applyAlignment="1" applyProtection="1">
      <alignment horizontal="right"/>
      <protection locked="0"/>
    </xf>
    <xf numFmtId="164" fontId="0" fillId="0" borderId="43" xfId="0" applyNumberFormat="1" applyBorder="1" applyAlignment="1" applyProtection="1">
      <alignment horizontal="right"/>
      <protection locked="0"/>
    </xf>
    <xf numFmtId="164" fontId="0" fillId="0" borderId="12" xfId="0" applyNumberFormat="1" applyBorder="1" applyAlignment="1" applyProtection="1">
      <alignment horizontal="right"/>
      <protection locked="0"/>
    </xf>
    <xf numFmtId="164" fontId="0" fillId="0" borderId="23" xfId="0" applyNumberFormat="1" applyBorder="1" applyAlignment="1" applyProtection="1">
      <alignment horizontal="right"/>
      <protection locked="0"/>
    </xf>
    <xf numFmtId="164" fontId="0" fillId="2" borderId="23" xfId="0" applyNumberFormat="1" applyFill="1" applyBorder="1" applyAlignment="1" applyProtection="1">
      <alignment horizontal="right"/>
      <protection locked="0"/>
    </xf>
    <xf numFmtId="164" fontId="0" fillId="2" borderId="15" xfId="0" applyNumberFormat="1" applyFill="1" applyBorder="1" applyAlignment="1" applyProtection="1">
      <alignment horizontal="right"/>
      <protection locked="0"/>
    </xf>
    <xf numFmtId="164" fontId="0" fillId="0" borderId="15" xfId="0" applyNumberFormat="1" applyBorder="1" applyAlignment="1" applyProtection="1">
      <alignment horizontal="right"/>
      <protection locked="0"/>
    </xf>
    <xf numFmtId="164" fontId="0" fillId="0" borderId="16" xfId="0" applyNumberFormat="1" applyBorder="1" applyAlignment="1" applyProtection="1">
      <alignment horizontal="right"/>
      <protection locked="0"/>
    </xf>
    <xf numFmtId="164" fontId="0" fillId="0" borderId="7" xfId="0" applyNumberFormat="1" applyBorder="1" applyProtection="1">
      <protection locked="0"/>
    </xf>
    <xf numFmtId="164" fontId="0" fillId="0" borderId="55" xfId="0" applyNumberFormat="1" applyBorder="1" applyProtection="1">
      <protection locked="0"/>
    </xf>
    <xf numFmtId="164" fontId="0" fillId="0" borderId="2" xfId="0" applyNumberFormat="1" applyBorder="1" applyProtection="1">
      <protection locked="0"/>
    </xf>
    <xf numFmtId="164" fontId="0" fillId="0" borderId="54" xfId="0" applyNumberFormat="1" applyBorder="1" applyProtection="1">
      <protection locked="0"/>
    </xf>
    <xf numFmtId="164" fontId="0" fillId="0" borderId="40" xfId="0" applyNumberFormat="1" applyBorder="1" applyProtection="1">
      <protection locked="0"/>
    </xf>
    <xf numFmtId="164" fontId="0" fillId="0" borderId="57" xfId="0" applyNumberFormat="1" applyBorder="1" applyProtection="1">
      <protection locked="0"/>
    </xf>
    <xf numFmtId="164" fontId="0" fillId="0" borderId="4" xfId="0" applyNumberFormat="1" applyBorder="1" applyProtection="1">
      <protection locked="0"/>
    </xf>
    <xf numFmtId="164" fontId="0" fillId="0" borderId="49" xfId="0" applyNumberFormat="1" applyBorder="1" applyProtection="1">
      <protection locked="0"/>
    </xf>
    <xf numFmtId="164" fontId="1" fillId="0" borderId="1" xfId="0" applyNumberFormat="1" applyFont="1" applyBorder="1" applyAlignment="1" applyProtection="1">
      <alignment horizontal="right"/>
      <protection locked="0"/>
    </xf>
    <xf numFmtId="164" fontId="1" fillId="0" borderId="1" xfId="0" applyNumberFormat="1" applyFont="1" applyBorder="1" applyProtection="1">
      <protection locked="0"/>
    </xf>
    <xf numFmtId="0" fontId="1" fillId="0" borderId="0" xfId="0" applyFont="1" applyAlignment="1" applyProtection="1">
      <alignment horizontal="left"/>
      <protection locked="0"/>
    </xf>
    <xf numFmtId="0" fontId="0" fillId="8" borderId="0" xfId="0" applyFill="1" applyAlignment="1">
      <alignment horizontal="center"/>
    </xf>
    <xf numFmtId="164" fontId="1" fillId="8" borderId="0" xfId="0" applyNumberFormat="1" applyFont="1" applyFill="1" applyAlignment="1">
      <alignment horizontal="center"/>
    </xf>
    <xf numFmtId="164" fontId="1" fillId="8" borderId="0" xfId="0" applyNumberFormat="1" applyFont="1" applyFill="1" applyProtection="1">
      <protection locked="0"/>
    </xf>
    <xf numFmtId="164" fontId="1" fillId="0" borderId="31" xfId="0" applyNumberFormat="1" applyFont="1" applyBorder="1" applyProtection="1">
      <protection locked="0"/>
    </xf>
    <xf numFmtId="164" fontId="13" fillId="14" borderId="34" xfId="0" applyNumberFormat="1" applyFont="1" applyFill="1" applyBorder="1" applyAlignment="1" applyProtection="1">
      <alignment horizontal="center" wrapText="1"/>
      <protection locked="0"/>
    </xf>
    <xf numFmtId="164" fontId="13" fillId="14" borderId="19" xfId="0" applyNumberFormat="1" applyFont="1" applyFill="1" applyBorder="1" applyAlignment="1">
      <alignment horizontal="center" wrapText="1"/>
    </xf>
    <xf numFmtId="164" fontId="1" fillId="0" borderId="48" xfId="0" applyNumberFormat="1" applyFont="1" applyBorder="1" applyProtection="1">
      <protection locked="0"/>
    </xf>
    <xf numFmtId="0" fontId="1" fillId="12" borderId="1" xfId="0" applyFont="1" applyFill="1" applyBorder="1"/>
    <xf numFmtId="164" fontId="1" fillId="12" borderId="1" xfId="0" applyNumberFormat="1" applyFont="1" applyFill="1" applyBorder="1" applyAlignment="1">
      <alignment horizontal="center"/>
    </xf>
    <xf numFmtId="0" fontId="1" fillId="12" borderId="39" xfId="0" applyFont="1" applyFill="1" applyBorder="1" applyAlignment="1">
      <alignment horizontal="left"/>
    </xf>
    <xf numFmtId="0" fontId="1" fillId="12" borderId="12" xfId="0" applyFont="1" applyFill="1" applyBorder="1" applyAlignment="1">
      <alignment horizontal="left"/>
    </xf>
    <xf numFmtId="0" fontId="0" fillId="0" borderId="46" xfId="0" applyBorder="1"/>
    <xf numFmtId="0" fontId="1" fillId="5" borderId="41" xfId="0" applyFont="1" applyFill="1" applyBorder="1"/>
    <xf numFmtId="164" fontId="1" fillId="0" borderId="32" xfId="0" applyNumberFormat="1" applyFont="1" applyBorder="1" applyProtection="1">
      <protection locked="0"/>
    </xf>
    <xf numFmtId="164" fontId="1" fillId="0" borderId="20" xfId="0" applyNumberFormat="1" applyFont="1" applyBorder="1" applyProtection="1">
      <protection locked="0"/>
    </xf>
    <xf numFmtId="164" fontId="1" fillId="14" borderId="34" xfId="0" applyNumberFormat="1" applyFont="1" applyFill="1" applyBorder="1" applyProtection="1">
      <protection locked="0"/>
    </xf>
    <xf numFmtId="0" fontId="16" fillId="0" borderId="38" xfId="0" applyFont="1" applyBorder="1" applyAlignment="1">
      <alignment horizontal="center"/>
    </xf>
    <xf numFmtId="0" fontId="16" fillId="6" borderId="38" xfId="0" applyFont="1" applyFill="1" applyBorder="1" applyAlignment="1">
      <alignment horizontal="left"/>
    </xf>
    <xf numFmtId="165" fontId="16" fillId="6" borderId="38" xfId="0" applyNumberFormat="1" applyFont="1" applyFill="1" applyBorder="1"/>
    <xf numFmtId="0" fontId="2" fillId="0" borderId="41" xfId="0" applyFont="1" applyBorder="1" applyAlignment="1">
      <alignment horizontal="center"/>
    </xf>
    <xf numFmtId="0" fontId="2" fillId="0" borderId="41" xfId="0" applyFont="1" applyBorder="1"/>
    <xf numFmtId="164" fontId="5" fillId="14" borderId="34" xfId="0" applyNumberFormat="1" applyFont="1" applyFill="1" applyBorder="1" applyAlignment="1">
      <alignment horizontal="center"/>
    </xf>
    <xf numFmtId="164" fontId="5" fillId="14" borderId="18" xfId="0" applyNumberFormat="1" applyFont="1" applyFill="1" applyBorder="1"/>
    <xf numFmtId="0" fontId="2" fillId="14" borderId="18" xfId="0" applyFont="1" applyFill="1" applyBorder="1"/>
    <xf numFmtId="164" fontId="5" fillId="14" borderId="35" xfId="0" applyNumberFormat="1" applyFont="1" applyFill="1" applyBorder="1"/>
    <xf numFmtId="165" fontId="2" fillId="7" borderId="3" xfId="0" applyNumberFormat="1" applyFont="1" applyFill="1" applyBorder="1"/>
    <xf numFmtId="164" fontId="5" fillId="14" borderId="19" xfId="0" applyNumberFormat="1" applyFont="1" applyFill="1" applyBorder="1"/>
    <xf numFmtId="165" fontId="17" fillId="9" borderId="38" xfId="0" applyNumberFormat="1" applyFont="1" applyFill="1" applyBorder="1"/>
    <xf numFmtId="165" fontId="17" fillId="9" borderId="30" xfId="0" applyNumberFormat="1" applyFont="1" applyFill="1" applyBorder="1"/>
    <xf numFmtId="14" fontId="1" fillId="13" borderId="0" xfId="0" applyNumberFormat="1" applyFont="1" applyFill="1" applyAlignment="1" applyProtection="1">
      <alignment horizontal="left"/>
      <protection locked="0"/>
    </xf>
    <xf numFmtId="0" fontId="0" fillId="0" borderId="22" xfId="0" applyBorder="1"/>
    <xf numFmtId="0" fontId="0" fillId="0" borderId="36" xfId="0" applyBorder="1"/>
    <xf numFmtId="0" fontId="11" fillId="0" borderId="22" xfId="2" applyFont="1" applyBorder="1"/>
    <xf numFmtId="0" fontId="11" fillId="0" borderId="0" xfId="0" applyFont="1"/>
    <xf numFmtId="0" fontId="0" fillId="10" borderId="50" xfId="0" applyFill="1" applyBorder="1"/>
    <xf numFmtId="0" fontId="7" fillId="5" borderId="50" xfId="0" applyFont="1" applyFill="1" applyBorder="1"/>
    <xf numFmtId="0" fontId="7" fillId="0" borderId="50" xfId="0" applyFont="1" applyBorder="1" applyAlignment="1">
      <alignment horizontal="left"/>
    </xf>
    <xf numFmtId="0" fontId="4" fillId="0" borderId="50" xfId="0" applyFont="1" applyBorder="1"/>
    <xf numFmtId="0" fontId="0" fillId="0" borderId="45" xfId="0" applyBorder="1" applyAlignment="1">
      <alignment horizontal="center"/>
    </xf>
    <xf numFmtId="0" fontId="0" fillId="0" borderId="6" xfId="0" applyBorder="1" applyAlignment="1">
      <alignment horizontal="left" indent="5"/>
    </xf>
    <xf numFmtId="0" fontId="8" fillId="0" borderId="1" xfId="0" applyFont="1" applyBorder="1"/>
    <xf numFmtId="0" fontId="11" fillId="0" borderId="8" xfId="2" applyFont="1" applyBorder="1"/>
    <xf numFmtId="0" fontId="11" fillId="0" borderId="52" xfId="0" applyFont="1" applyBorder="1"/>
    <xf numFmtId="0" fontId="11" fillId="0" borderId="52" xfId="2" applyFont="1" applyBorder="1"/>
    <xf numFmtId="0" fontId="11" fillId="8" borderId="0" xfId="0" applyFont="1" applyFill="1"/>
    <xf numFmtId="0" fontId="11" fillId="8" borderId="0" xfId="2" applyFont="1" applyFill="1"/>
    <xf numFmtId="0" fontId="1" fillId="8" borderId="0" xfId="0" applyFont="1" applyFill="1" applyAlignment="1" applyProtection="1">
      <alignment horizontal="left"/>
      <protection locked="0"/>
    </xf>
    <xf numFmtId="0" fontId="18" fillId="0" borderId="34" xfId="0" applyFont="1" applyBorder="1" applyAlignment="1">
      <alignment horizontal="center"/>
    </xf>
    <xf numFmtId="0" fontId="18" fillId="0" borderId="18" xfId="0" applyFont="1" applyBorder="1" applyAlignment="1">
      <alignment horizontal="center"/>
    </xf>
    <xf numFmtId="0" fontId="1" fillId="0" borderId="52" xfId="0" applyFont="1" applyBorder="1" applyAlignment="1" applyProtection="1">
      <alignment horizontal="left"/>
      <protection locked="0"/>
    </xf>
    <xf numFmtId="164" fontId="0" fillId="5" borderId="55" xfId="0" applyNumberFormat="1" applyFill="1" applyBorder="1" applyProtection="1">
      <protection locked="0"/>
    </xf>
    <xf numFmtId="10" fontId="7" fillId="0" borderId="23" xfId="0" applyNumberFormat="1" applyFont="1" applyBorder="1"/>
    <xf numFmtId="164" fontId="13" fillId="8" borderId="0" xfId="0" applyNumberFormat="1" applyFont="1" applyFill="1" applyAlignment="1">
      <alignment horizontal="center" vertical="center" wrapText="1"/>
    </xf>
    <xf numFmtId="164" fontId="1" fillId="8" borderId="0" xfId="0" applyNumberFormat="1" applyFont="1" applyFill="1" applyAlignment="1" applyProtection="1">
      <alignment horizontal="right"/>
      <protection locked="0"/>
    </xf>
    <xf numFmtId="10" fontId="7" fillId="0" borderId="14" xfId="0" applyNumberFormat="1" applyFont="1" applyBorder="1"/>
    <xf numFmtId="10" fontId="7" fillId="3" borderId="3" xfId="0" applyNumberFormat="1" applyFont="1" applyFill="1" applyBorder="1"/>
    <xf numFmtId="10" fontId="7" fillId="5" borderId="3" xfId="0" applyNumberFormat="1" applyFont="1" applyFill="1" applyBorder="1"/>
    <xf numFmtId="10" fontId="19" fillId="9" borderId="23" xfId="0" applyNumberFormat="1" applyFont="1" applyFill="1" applyBorder="1"/>
    <xf numFmtId="0" fontId="0" fillId="0" borderId="39" xfId="0" applyBorder="1"/>
    <xf numFmtId="0" fontId="0" fillId="0" borderId="40" xfId="0" applyBorder="1"/>
    <xf numFmtId="0" fontId="0" fillId="0" borderId="52" xfId="0" applyBorder="1"/>
    <xf numFmtId="0" fontId="0" fillId="0" borderId="10" xfId="0" applyBorder="1"/>
    <xf numFmtId="0" fontId="1" fillId="4" borderId="29" xfId="0" applyFont="1" applyFill="1" applyBorder="1" applyAlignment="1">
      <alignment horizontal="center" vertical="center" wrapText="1"/>
    </xf>
    <xf numFmtId="0" fontId="1" fillId="13" borderId="0" xfId="0" applyFont="1" applyFill="1" applyAlignment="1" applyProtection="1">
      <alignment horizontal="left"/>
      <protection locked="0"/>
    </xf>
    <xf numFmtId="0" fontId="1" fillId="0" borderId="22" xfId="0" applyFont="1" applyBorder="1" applyAlignment="1" applyProtection="1">
      <alignment horizontal="left"/>
      <protection locked="0"/>
    </xf>
    <xf numFmtId="164" fontId="13" fillId="8" borderId="0" xfId="0" applyNumberFormat="1" applyFont="1" applyFill="1" applyAlignment="1" applyProtection="1">
      <alignment horizontal="center" wrapText="1"/>
      <protection locked="0"/>
    </xf>
    <xf numFmtId="164" fontId="1" fillId="0" borderId="60" xfId="0" applyNumberFormat="1" applyFont="1" applyBorder="1"/>
    <xf numFmtId="164" fontId="1" fillId="0" borderId="13" xfId="0" applyNumberFormat="1" applyFont="1" applyBorder="1"/>
    <xf numFmtId="0" fontId="1" fillId="0" borderId="24" xfId="0" applyFont="1" applyBorder="1" applyAlignment="1">
      <alignment vertical="center" wrapText="1"/>
    </xf>
    <xf numFmtId="0" fontId="1" fillId="0" borderId="37" xfId="0" applyFont="1" applyBorder="1" applyAlignment="1">
      <alignment vertical="center"/>
    </xf>
    <xf numFmtId="0" fontId="1" fillId="0" borderId="27" xfId="0" applyFont="1" applyBorder="1" applyAlignment="1">
      <alignment vertical="center"/>
    </xf>
    <xf numFmtId="0" fontId="1" fillId="0" borderId="25" xfId="0" applyFont="1" applyBorder="1" applyAlignment="1">
      <alignment vertical="center" wrapText="1"/>
    </xf>
    <xf numFmtId="164" fontId="0" fillId="0" borderId="61" xfId="0" applyNumberFormat="1" applyBorder="1" applyAlignment="1">
      <alignment horizontal="right"/>
    </xf>
    <xf numFmtId="164" fontId="0" fillId="0" borderId="62" xfId="0" applyNumberFormat="1" applyBorder="1" applyAlignment="1">
      <alignment horizontal="right"/>
    </xf>
    <xf numFmtId="164" fontId="0" fillId="0" borderId="52" xfId="0" applyNumberFormat="1" applyBorder="1" applyAlignment="1" applyProtection="1">
      <alignment horizontal="right"/>
      <protection locked="0"/>
    </xf>
    <xf numFmtId="164" fontId="0" fillId="0" borderId="63" xfId="0" applyNumberFormat="1" applyBorder="1" applyAlignment="1" applyProtection="1">
      <alignment horizontal="right"/>
      <protection locked="0"/>
    </xf>
    <xf numFmtId="164" fontId="0" fillId="0" borderId="39" xfId="0" applyNumberFormat="1" applyBorder="1" applyAlignment="1" applyProtection="1">
      <alignment horizontal="right"/>
      <protection locked="0"/>
    </xf>
    <xf numFmtId="164" fontId="1" fillId="3" borderId="14" xfId="0" applyNumberFormat="1" applyFont="1" applyFill="1" applyBorder="1" applyAlignment="1">
      <alignment horizontal="right"/>
    </xf>
    <xf numFmtId="164" fontId="0" fillId="0" borderId="1" xfId="0" applyNumberFormat="1" applyBorder="1" applyProtection="1">
      <protection locked="0"/>
    </xf>
    <xf numFmtId="164" fontId="1" fillId="5" borderId="21" xfId="0" applyNumberFormat="1" applyFont="1" applyFill="1" applyBorder="1"/>
    <xf numFmtId="164" fontId="0" fillId="2" borderId="1" xfId="0" applyNumberFormat="1" applyFill="1" applyBorder="1" applyProtection="1">
      <protection locked="0"/>
    </xf>
    <xf numFmtId="164" fontId="0" fillId="2" borderId="54" xfId="0" applyNumberFormat="1" applyFill="1" applyBorder="1" applyProtection="1">
      <protection locked="0"/>
    </xf>
    <xf numFmtId="0" fontId="1" fillId="4" borderId="58" xfId="0" applyFont="1" applyFill="1" applyBorder="1" applyAlignment="1">
      <alignment horizontal="center" vertical="center" wrapText="1"/>
    </xf>
    <xf numFmtId="164" fontId="1" fillId="3" borderId="58" xfId="0" applyNumberFormat="1" applyFont="1" applyFill="1" applyBorder="1" applyAlignment="1">
      <alignment horizontal="right"/>
    </xf>
    <xf numFmtId="164" fontId="1" fillId="5" borderId="41" xfId="0" applyNumberFormat="1" applyFont="1" applyFill="1" applyBorder="1"/>
    <xf numFmtId="165" fontId="2" fillId="7" borderId="41" xfId="0" applyNumberFormat="1" applyFont="1" applyFill="1" applyBorder="1"/>
    <xf numFmtId="0" fontId="1" fillId="4" borderId="59" xfId="0" applyFont="1" applyFill="1" applyBorder="1" applyAlignment="1">
      <alignment horizontal="center" vertical="center" wrapText="1"/>
    </xf>
    <xf numFmtId="164" fontId="1" fillId="3" borderId="53" xfId="0" applyNumberFormat="1" applyFont="1" applyFill="1" applyBorder="1" applyAlignment="1">
      <alignment horizontal="right"/>
    </xf>
    <xf numFmtId="165" fontId="17" fillId="9" borderId="39" xfId="0" applyNumberFormat="1" applyFont="1" applyFill="1" applyBorder="1"/>
    <xf numFmtId="0" fontId="2" fillId="14" borderId="17" xfId="0" applyFont="1" applyFill="1" applyBorder="1"/>
    <xf numFmtId="164" fontId="0" fillId="0" borderId="50" xfId="0" applyNumberFormat="1" applyBorder="1" applyAlignment="1">
      <alignment horizontal="right"/>
    </xf>
    <xf numFmtId="0" fontId="2" fillId="14" borderId="34" xfId="0" applyFont="1" applyFill="1" applyBorder="1"/>
    <xf numFmtId="164" fontId="0" fillId="0" borderId="51" xfId="0" applyNumberFormat="1" applyBorder="1" applyProtection="1">
      <protection locked="0"/>
    </xf>
    <xf numFmtId="164" fontId="0" fillId="0" borderId="9" xfId="0" applyNumberFormat="1" applyBorder="1" applyProtection="1">
      <protection locked="0"/>
    </xf>
    <xf numFmtId="164" fontId="0" fillId="0" borderId="65" xfId="0" applyNumberFormat="1" applyBorder="1" applyAlignment="1">
      <alignment horizontal="right"/>
    </xf>
    <xf numFmtId="164" fontId="0" fillId="0" borderId="66" xfId="0" applyNumberFormat="1" applyBorder="1" applyProtection="1">
      <protection locked="0"/>
    </xf>
    <xf numFmtId="0" fontId="0" fillId="5" borderId="58" xfId="0" applyFill="1" applyBorder="1" applyAlignment="1">
      <alignment horizontal="center"/>
    </xf>
    <xf numFmtId="0" fontId="1" fillId="5" borderId="3" xfId="0" applyFont="1" applyFill="1" applyBorder="1"/>
    <xf numFmtId="0" fontId="1" fillId="3" borderId="41" xfId="0" applyFont="1" applyFill="1" applyBorder="1" applyAlignment="1">
      <alignment vertical="center" wrapText="1"/>
    </xf>
    <xf numFmtId="0" fontId="1" fillId="3" borderId="3" xfId="0" applyFont="1" applyFill="1" applyBorder="1" applyAlignment="1">
      <alignment vertical="center"/>
    </xf>
    <xf numFmtId="49" fontId="7" fillId="8" borderId="0" xfId="0" applyNumberFormat="1" applyFont="1" applyFill="1" applyAlignment="1">
      <alignment horizontal="left"/>
    </xf>
    <xf numFmtId="49" fontId="7" fillId="0" borderId="0" xfId="0" applyNumberFormat="1" applyFont="1" applyAlignment="1">
      <alignment horizontal="left"/>
    </xf>
    <xf numFmtId="166" fontId="17" fillId="9" borderId="38" xfId="0" applyNumberFormat="1" applyFont="1" applyFill="1" applyBorder="1"/>
    <xf numFmtId="166" fontId="17" fillId="9" borderId="30" xfId="0" applyNumberFormat="1" applyFont="1" applyFill="1" applyBorder="1"/>
    <xf numFmtId="166" fontId="0" fillId="11" borderId="51" xfId="0" applyNumberFormat="1" applyFill="1" applyBorder="1" applyAlignment="1">
      <alignment horizontal="right"/>
    </xf>
    <xf numFmtId="166" fontId="0" fillId="11" borderId="9" xfId="0" applyNumberFormat="1" applyFill="1" applyBorder="1" applyAlignment="1">
      <alignment horizontal="right"/>
    </xf>
    <xf numFmtId="166" fontId="0" fillId="0" borderId="9" xfId="0" applyNumberFormat="1" applyBorder="1" applyAlignment="1" applyProtection="1">
      <alignment horizontal="right"/>
      <protection locked="0"/>
    </xf>
    <xf numFmtId="166" fontId="0" fillId="0" borderId="8" xfId="0" applyNumberFormat="1" applyBorder="1" applyAlignment="1" applyProtection="1">
      <alignment horizontal="right"/>
      <protection locked="0"/>
    </xf>
    <xf numFmtId="166" fontId="0" fillId="0" borderId="23" xfId="0" applyNumberFormat="1" applyBorder="1" applyAlignment="1" applyProtection="1">
      <alignment horizontal="right"/>
      <protection locked="0"/>
    </xf>
    <xf numFmtId="166" fontId="0" fillId="0" borderId="23" xfId="0" applyNumberFormat="1" applyBorder="1" applyAlignment="1">
      <alignment horizontal="right"/>
    </xf>
    <xf numFmtId="166" fontId="0" fillId="10" borderId="49" xfId="0" applyNumberFormat="1" applyFill="1" applyBorder="1" applyAlignment="1" applyProtection="1">
      <alignment horizontal="right"/>
      <protection locked="0"/>
    </xf>
    <xf numFmtId="166" fontId="0" fillId="11" borderId="1" xfId="0" applyNumberFormat="1" applyFill="1" applyBorder="1" applyAlignment="1">
      <alignment horizontal="right"/>
    </xf>
    <xf numFmtId="166" fontId="0" fillId="0" borderId="43" xfId="0" applyNumberFormat="1" applyBorder="1" applyAlignment="1" applyProtection="1">
      <alignment horizontal="right"/>
      <protection locked="0"/>
    </xf>
    <xf numFmtId="166" fontId="0" fillId="2" borderId="23" xfId="0" applyNumberFormat="1" applyFill="1" applyBorder="1" applyAlignment="1" applyProtection="1">
      <alignment horizontal="right"/>
      <protection locked="0"/>
    </xf>
    <xf numFmtId="166" fontId="6" fillId="5" borderId="49" xfId="0" applyNumberFormat="1" applyFont="1" applyFill="1" applyBorder="1" applyAlignment="1" applyProtection="1">
      <alignment horizontal="right"/>
      <protection locked="0"/>
    </xf>
    <xf numFmtId="166" fontId="6" fillId="11" borderId="1" xfId="0" applyNumberFormat="1" applyFont="1" applyFill="1" applyBorder="1" applyAlignment="1">
      <alignment horizontal="right"/>
    </xf>
    <xf numFmtId="166" fontId="0" fillId="2" borderId="15" xfId="0" applyNumberFormat="1" applyFill="1" applyBorder="1" applyAlignment="1" applyProtection="1">
      <alignment horizontal="right"/>
      <protection locked="0"/>
    </xf>
    <xf numFmtId="166" fontId="0" fillId="11" borderId="49" xfId="0" applyNumberFormat="1" applyFill="1" applyBorder="1" applyAlignment="1">
      <alignment horizontal="right"/>
    </xf>
    <xf numFmtId="166" fontId="6" fillId="0" borderId="1" xfId="0" applyNumberFormat="1" applyFont="1" applyBorder="1" applyAlignment="1" applyProtection="1">
      <alignment horizontal="right"/>
      <protection locked="0"/>
    </xf>
    <xf numFmtId="166" fontId="6" fillId="11" borderId="49" xfId="0" applyNumberFormat="1" applyFont="1" applyFill="1" applyBorder="1" applyAlignment="1">
      <alignment horizontal="right"/>
    </xf>
    <xf numFmtId="166" fontId="0" fillId="0" borderId="1" xfId="0" applyNumberFormat="1" applyBorder="1" applyAlignment="1" applyProtection="1">
      <alignment horizontal="right"/>
      <protection locked="0"/>
    </xf>
    <xf numFmtId="166" fontId="0" fillId="0" borderId="15" xfId="0" applyNumberFormat="1" applyBorder="1" applyAlignment="1" applyProtection="1">
      <alignment horizontal="right"/>
      <protection locked="0"/>
    </xf>
    <xf numFmtId="166" fontId="0" fillId="11" borderId="11" xfId="0" applyNumberFormat="1" applyFill="1" applyBorder="1" applyAlignment="1">
      <alignment horizontal="right"/>
    </xf>
    <xf numFmtId="166" fontId="0" fillId="11" borderId="44" xfId="0" applyNumberFormat="1" applyFill="1" applyBorder="1" applyAlignment="1">
      <alignment horizontal="right"/>
    </xf>
    <xf numFmtId="166" fontId="0" fillId="0" borderId="44" xfId="0" applyNumberFormat="1" applyBorder="1" applyAlignment="1" applyProtection="1">
      <alignment horizontal="right"/>
      <protection locked="0"/>
    </xf>
    <xf numFmtId="166" fontId="0" fillId="0" borderId="12" xfId="0" applyNumberFormat="1" applyBorder="1" applyAlignment="1" applyProtection="1">
      <alignment horizontal="right"/>
      <protection locked="0"/>
    </xf>
    <xf numFmtId="166" fontId="0" fillId="0" borderId="16" xfId="0" applyNumberFormat="1" applyBorder="1" applyAlignment="1" applyProtection="1">
      <alignment horizontal="right"/>
      <protection locked="0"/>
    </xf>
    <xf numFmtId="166" fontId="0" fillId="0" borderId="14" xfId="0" applyNumberFormat="1" applyBorder="1" applyAlignment="1">
      <alignment horizontal="right"/>
    </xf>
    <xf numFmtId="166" fontId="1" fillId="3" borderId="25" xfId="0" applyNumberFormat="1" applyFont="1" applyFill="1" applyBorder="1" applyAlignment="1">
      <alignment horizontal="right"/>
    </xf>
    <xf numFmtId="166" fontId="1" fillId="3" borderId="26" xfId="0" applyNumberFormat="1" applyFont="1" applyFill="1" applyBorder="1" applyAlignment="1">
      <alignment horizontal="right"/>
    </xf>
    <xf numFmtId="166" fontId="1" fillId="3" borderId="29" xfId="0" applyNumberFormat="1" applyFont="1" applyFill="1" applyBorder="1" applyAlignment="1">
      <alignment horizontal="right"/>
    </xf>
    <xf numFmtId="166" fontId="1" fillId="3" borderId="30" xfId="0" applyNumberFormat="1" applyFont="1" applyFill="1" applyBorder="1" applyAlignment="1">
      <alignment horizontal="right"/>
    </xf>
    <xf numFmtId="166" fontId="12" fillId="0" borderId="34" xfId="0" applyNumberFormat="1" applyFont="1" applyBorder="1" applyAlignment="1">
      <alignment horizontal="center"/>
    </xf>
    <xf numFmtId="166" fontId="12" fillId="0" borderId="18" xfId="0" applyNumberFormat="1" applyFont="1" applyBorder="1" applyAlignment="1">
      <alignment horizontal="center"/>
    </xf>
    <xf numFmtId="166" fontId="12" fillId="0" borderId="35" xfId="0" applyNumberFormat="1" applyFont="1" applyBorder="1" applyAlignment="1">
      <alignment horizontal="center"/>
    </xf>
    <xf numFmtId="166" fontId="0" fillId="0" borderId="55" xfId="0" applyNumberFormat="1" applyBorder="1" applyProtection="1">
      <protection locked="0"/>
    </xf>
    <xf numFmtId="166" fontId="0" fillId="0" borderId="13" xfId="0" applyNumberFormat="1" applyBorder="1" applyAlignment="1">
      <alignment horizontal="right"/>
    </xf>
    <xf numFmtId="166" fontId="0" fillId="0" borderId="54" xfId="0" applyNumberFormat="1" applyBorder="1" applyProtection="1">
      <protection locked="0"/>
    </xf>
    <xf numFmtId="166" fontId="0" fillId="0" borderId="57" xfId="0" applyNumberFormat="1" applyBorder="1" applyProtection="1">
      <protection locked="0"/>
    </xf>
    <xf numFmtId="166" fontId="0" fillId="5" borderId="55" xfId="0" applyNumberFormat="1" applyFill="1" applyBorder="1" applyProtection="1">
      <protection locked="0"/>
    </xf>
    <xf numFmtId="166" fontId="1" fillId="5" borderId="56" xfId="0" applyNumberFormat="1" applyFont="1" applyFill="1" applyBorder="1"/>
    <xf numFmtId="166" fontId="1" fillId="5" borderId="3" xfId="0" applyNumberFormat="1" applyFont="1" applyFill="1" applyBorder="1"/>
    <xf numFmtId="165" fontId="0" fillId="0" borderId="4" xfId="0" applyNumberFormat="1" applyBorder="1" applyProtection="1">
      <protection locked="0"/>
    </xf>
    <xf numFmtId="165" fontId="0" fillId="0" borderId="7" xfId="0" applyNumberFormat="1" applyBorder="1" applyProtection="1">
      <protection locked="0"/>
    </xf>
    <xf numFmtId="165" fontId="0" fillId="0" borderId="49" xfId="0" applyNumberFormat="1" applyBorder="1" applyProtection="1">
      <protection locked="0"/>
    </xf>
    <xf numFmtId="165" fontId="0" fillId="0" borderId="2" xfId="0" applyNumberFormat="1" applyBorder="1" applyProtection="1">
      <protection locked="0"/>
    </xf>
    <xf numFmtId="165" fontId="0" fillId="0" borderId="11" xfId="0" applyNumberFormat="1" applyBorder="1" applyProtection="1">
      <protection locked="0"/>
    </xf>
    <xf numFmtId="165" fontId="0" fillId="0" borderId="40" xfId="0" applyNumberFormat="1" applyBorder="1" applyProtection="1">
      <protection locked="0"/>
    </xf>
    <xf numFmtId="165" fontId="1" fillId="5" borderId="34" xfId="0" applyNumberFormat="1" applyFont="1" applyFill="1" applyBorder="1"/>
    <xf numFmtId="164" fontId="17" fillId="9" borderId="38" xfId="0" applyNumberFormat="1" applyFont="1" applyFill="1" applyBorder="1"/>
    <xf numFmtId="164" fontId="17" fillId="9" borderId="30" xfId="0" applyNumberFormat="1" applyFont="1" applyFill="1" applyBorder="1"/>
    <xf numFmtId="4" fontId="6" fillId="0" borderId="1" xfId="0" applyNumberFormat="1" applyFont="1" applyBorder="1" applyAlignment="1" applyProtection="1">
      <alignment horizontal="right"/>
      <protection locked="0"/>
    </xf>
    <xf numFmtId="4" fontId="0" fillId="0" borderId="49" xfId="0" applyNumberFormat="1" applyBorder="1" applyProtection="1">
      <protection locked="0"/>
    </xf>
    <xf numFmtId="4" fontId="0" fillId="0" borderId="11" xfId="0" applyNumberFormat="1" applyBorder="1" applyProtection="1">
      <protection locked="0"/>
    </xf>
    <xf numFmtId="4" fontId="0" fillId="0" borderId="2" xfId="0" applyNumberFormat="1" applyBorder="1" applyProtection="1">
      <protection locked="0"/>
    </xf>
    <xf numFmtId="4" fontId="0" fillId="0" borderId="4" xfId="0" applyNumberFormat="1" applyBorder="1" applyProtection="1">
      <protection locked="0"/>
    </xf>
    <xf numFmtId="0" fontId="0" fillId="0" borderId="0" xfId="0" applyAlignment="1" applyProtection="1">
      <alignment horizontal="left"/>
      <protection locked="0"/>
    </xf>
    <xf numFmtId="4" fontId="1" fillId="0" borderId="1" xfId="0" applyNumberFormat="1" applyFont="1" applyBorder="1" applyAlignment="1" applyProtection="1">
      <alignment horizontal="right"/>
      <protection locked="0"/>
    </xf>
    <xf numFmtId="0" fontId="1" fillId="0" borderId="22" xfId="0" applyFont="1" applyBorder="1"/>
    <xf numFmtId="0" fontId="0" fillId="0" borderId="22" xfId="0" applyBorder="1" applyAlignment="1" applyProtection="1">
      <alignment horizontal="left"/>
      <protection locked="0"/>
    </xf>
    <xf numFmtId="0" fontId="0" fillId="0" borderId="22" xfId="0" applyBorder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10" fontId="15" fillId="0" borderId="30" xfId="0" applyNumberFormat="1" applyFont="1" applyBorder="1" applyAlignment="1">
      <alignment horizontal="center" vertical="center" wrapText="1"/>
    </xf>
    <xf numFmtId="10" fontId="15" fillId="0" borderId="14" xfId="0" applyNumberFormat="1" applyFont="1" applyBorder="1" applyAlignment="1">
      <alignment horizontal="center" vertical="center" wrapText="1"/>
    </xf>
    <xf numFmtId="10" fontId="15" fillId="0" borderId="21" xfId="0" applyNumberFormat="1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/>
    </xf>
    <xf numFmtId="0" fontId="1" fillId="0" borderId="42" xfId="0" applyFont="1" applyBorder="1" applyAlignment="1">
      <alignment horizontal="center"/>
    </xf>
    <xf numFmtId="0" fontId="14" fillId="0" borderId="53" xfId="0" applyFont="1" applyBorder="1" applyAlignment="1">
      <alignment horizontal="center" vertical="center"/>
    </xf>
    <xf numFmtId="0" fontId="14" fillId="0" borderId="48" xfId="0" applyFont="1" applyBorder="1" applyAlignment="1">
      <alignment horizontal="center" vertical="center"/>
    </xf>
    <xf numFmtId="164" fontId="0" fillId="0" borderId="27" xfId="0" applyNumberFormat="1" applyBorder="1" applyAlignment="1">
      <alignment horizontal="center" vertical="center"/>
    </xf>
    <xf numFmtId="164" fontId="0" fillId="0" borderId="20" xfId="0" applyNumberFormat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164" fontId="8" fillId="5" borderId="41" xfId="0" applyNumberFormat="1" applyFont="1" applyFill="1" applyBorder="1" applyAlignment="1">
      <alignment horizontal="center"/>
    </xf>
    <xf numFmtId="164" fontId="8" fillId="5" borderId="42" xfId="0" applyNumberFormat="1" applyFont="1" applyFill="1" applyBorder="1" applyAlignment="1">
      <alignment horizontal="center"/>
    </xf>
    <xf numFmtId="164" fontId="8" fillId="5" borderId="59" xfId="0" applyNumberFormat="1" applyFont="1" applyFill="1" applyBorder="1" applyAlignment="1">
      <alignment horizontal="center"/>
    </xf>
    <xf numFmtId="164" fontId="8" fillId="5" borderId="53" xfId="0" applyNumberFormat="1" applyFont="1" applyFill="1" applyBorder="1" applyAlignment="1">
      <alignment horizontal="center"/>
    </xf>
    <xf numFmtId="10" fontId="1" fillId="0" borderId="30" xfId="0" applyNumberFormat="1" applyFont="1" applyBorder="1" applyAlignment="1">
      <alignment horizontal="center" vertical="center" wrapText="1"/>
    </xf>
    <xf numFmtId="10" fontId="1" fillId="0" borderId="14" xfId="0" applyNumberFormat="1" applyFont="1" applyBorder="1" applyAlignment="1">
      <alignment horizontal="center" vertical="center" wrapText="1"/>
    </xf>
    <xf numFmtId="10" fontId="1" fillId="0" borderId="21" xfId="0" applyNumberFormat="1" applyFont="1" applyBorder="1" applyAlignment="1">
      <alignment horizontal="center" vertical="center" wrapText="1"/>
    </xf>
    <xf numFmtId="0" fontId="1" fillId="4" borderId="28" xfId="0" applyFont="1" applyFill="1" applyBorder="1" applyAlignment="1">
      <alignment horizontal="center" vertical="center" wrapText="1"/>
    </xf>
    <xf numFmtId="0" fontId="1" fillId="4" borderId="26" xfId="0" applyFont="1" applyFill="1" applyBorder="1" applyAlignment="1">
      <alignment horizontal="center" vertical="center" wrapText="1"/>
    </xf>
    <xf numFmtId="0" fontId="1" fillId="4" borderId="29" xfId="0" applyFont="1" applyFill="1" applyBorder="1" applyAlignment="1">
      <alignment horizontal="center" vertical="center" wrapText="1"/>
    </xf>
    <xf numFmtId="0" fontId="1" fillId="3" borderId="41" xfId="0" applyFont="1" applyFill="1" applyBorder="1" applyAlignment="1">
      <alignment horizontal="center" vertical="center" wrapText="1"/>
    </xf>
    <xf numFmtId="0" fontId="1" fillId="3" borderId="42" xfId="0" applyFont="1" applyFill="1" applyBorder="1" applyAlignment="1">
      <alignment horizontal="center" vertical="center" wrapText="1"/>
    </xf>
    <xf numFmtId="0" fontId="1" fillId="3" borderId="56" xfId="0" applyFont="1" applyFill="1" applyBorder="1" applyAlignment="1">
      <alignment horizontal="center" vertical="center" wrapText="1"/>
    </xf>
    <xf numFmtId="0" fontId="0" fillId="0" borderId="34" xfId="0" applyBorder="1" applyAlignment="1">
      <alignment horizontal="center"/>
    </xf>
    <xf numFmtId="0" fontId="0" fillId="0" borderId="18" xfId="0" applyBorder="1" applyAlignment="1">
      <alignment horizontal="center"/>
    </xf>
    <xf numFmtId="0" fontId="1" fillId="0" borderId="3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/>
    </xf>
    <xf numFmtId="0" fontId="16" fillId="0" borderId="18" xfId="0" applyFont="1" applyBorder="1" applyAlignment="1">
      <alignment horizontal="center" vertical="center"/>
    </xf>
    <xf numFmtId="0" fontId="16" fillId="0" borderId="19" xfId="0" applyFont="1" applyBorder="1" applyAlignment="1">
      <alignment horizontal="center" vertical="center"/>
    </xf>
    <xf numFmtId="0" fontId="0" fillId="0" borderId="30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1" fillId="0" borderId="0" xfId="0" applyFont="1" applyAlignment="1" applyProtection="1">
      <alignment horizontal="left"/>
      <protection locked="0"/>
    </xf>
    <xf numFmtId="0" fontId="1" fillId="13" borderId="0" xfId="0" applyFont="1" applyFill="1" applyAlignment="1" applyProtection="1">
      <alignment horizontal="left"/>
      <protection locked="0"/>
    </xf>
    <xf numFmtId="0" fontId="1" fillId="0" borderId="22" xfId="0" applyFont="1" applyBorder="1" applyAlignment="1" applyProtection="1">
      <alignment horizontal="left"/>
      <protection locked="0"/>
    </xf>
    <xf numFmtId="0" fontId="3" fillId="0" borderId="0" xfId="0" applyFont="1" applyAlignment="1" applyProtection="1">
      <alignment horizontal="left"/>
      <protection locked="0"/>
    </xf>
    <xf numFmtId="0" fontId="1" fillId="12" borderId="58" xfId="0" applyFont="1" applyFill="1" applyBorder="1" applyAlignment="1">
      <alignment horizontal="left" vertical="center"/>
    </xf>
    <xf numFmtId="0" fontId="1" fillId="12" borderId="47" xfId="0" applyFont="1" applyFill="1" applyBorder="1" applyAlignment="1">
      <alignment horizontal="left" vertical="center"/>
    </xf>
    <xf numFmtId="0" fontId="1" fillId="12" borderId="21" xfId="0" applyFont="1" applyFill="1" applyBorder="1" applyAlignment="1">
      <alignment horizontal="left" vertical="center"/>
    </xf>
    <xf numFmtId="0" fontId="1" fillId="0" borderId="27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164" fontId="1" fillId="0" borderId="39" xfId="0" applyNumberFormat="1" applyFont="1" applyBorder="1" applyAlignment="1" applyProtection="1">
      <alignment horizontal="left"/>
      <protection locked="0"/>
    </xf>
    <xf numFmtId="0" fontId="1" fillId="0" borderId="25" xfId="0" applyFont="1" applyBorder="1" applyAlignment="1">
      <alignment horizontal="center" wrapText="1"/>
    </xf>
    <xf numFmtId="0" fontId="1" fillId="0" borderId="24" xfId="0" applyFont="1" applyBorder="1" applyAlignment="1">
      <alignment horizontal="center" wrapText="1"/>
    </xf>
    <xf numFmtId="166" fontId="8" fillId="5" borderId="41" xfId="0" applyNumberFormat="1" applyFont="1" applyFill="1" applyBorder="1" applyAlignment="1">
      <alignment horizontal="center"/>
    </xf>
    <xf numFmtId="166" fontId="8" fillId="5" borderId="42" xfId="0" applyNumberFormat="1" applyFont="1" applyFill="1" applyBorder="1" applyAlignment="1">
      <alignment horizontal="center"/>
    </xf>
    <xf numFmtId="166" fontId="8" fillId="5" borderId="59" xfId="0" applyNumberFormat="1" applyFont="1" applyFill="1" applyBorder="1" applyAlignment="1">
      <alignment horizontal="center"/>
    </xf>
    <xf numFmtId="166" fontId="8" fillId="5" borderId="53" xfId="0" applyNumberFormat="1" applyFont="1" applyFill="1" applyBorder="1" applyAlignment="1">
      <alignment horizontal="center"/>
    </xf>
    <xf numFmtId="166" fontId="1" fillId="0" borderId="41" xfId="0" applyNumberFormat="1" applyFont="1" applyBorder="1" applyAlignment="1">
      <alignment horizontal="center"/>
    </xf>
    <xf numFmtId="166" fontId="1" fillId="0" borderId="42" xfId="0" applyNumberFormat="1" applyFont="1" applyBorder="1" applyAlignment="1">
      <alignment horizontal="center"/>
    </xf>
    <xf numFmtId="166" fontId="0" fillId="0" borderId="27" xfId="0" applyNumberFormat="1" applyBorder="1" applyAlignment="1">
      <alignment horizontal="center" vertical="center"/>
    </xf>
    <xf numFmtId="166" fontId="0" fillId="0" borderId="20" xfId="0" applyNumberFormat="1" applyBorder="1" applyAlignment="1">
      <alignment horizontal="center" vertical="center"/>
    </xf>
    <xf numFmtId="166" fontId="0" fillId="0" borderId="30" xfId="0" applyNumberFormat="1" applyBorder="1" applyAlignment="1">
      <alignment horizontal="center" vertical="center"/>
    </xf>
    <xf numFmtId="166" fontId="0" fillId="0" borderId="21" xfId="0" applyNumberFormat="1" applyBorder="1" applyAlignment="1">
      <alignment horizontal="center" vertical="center"/>
    </xf>
    <xf numFmtId="166" fontId="14" fillId="0" borderId="53" xfId="0" applyNumberFormat="1" applyFont="1" applyBorder="1" applyAlignment="1">
      <alignment horizontal="center" vertical="center"/>
    </xf>
    <xf numFmtId="166" fontId="14" fillId="0" borderId="48" xfId="0" applyNumberFormat="1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49" fontId="20" fillId="0" borderId="0" xfId="0" applyNumberFormat="1" applyFont="1" applyAlignment="1" applyProtection="1">
      <alignment horizontal="left"/>
      <protection locked="0"/>
    </xf>
    <xf numFmtId="49" fontId="7" fillId="0" borderId="0" xfId="0" applyNumberFormat="1" applyFont="1" applyAlignment="1" applyProtection="1">
      <alignment horizontal="left"/>
      <protection locked="0"/>
    </xf>
    <xf numFmtId="0" fontId="1" fillId="0" borderId="58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164" fontId="0" fillId="0" borderId="30" xfId="0" applyNumberFormat="1" applyBorder="1" applyAlignment="1">
      <alignment horizontal="center" vertical="center"/>
    </xf>
    <xf numFmtId="164" fontId="0" fillId="0" borderId="21" xfId="0" applyNumberFormat="1" applyBorder="1" applyAlignment="1">
      <alignment horizontal="center" vertical="center"/>
    </xf>
    <xf numFmtId="0" fontId="16" fillId="0" borderId="34" xfId="0" applyFont="1" applyBorder="1" applyAlignment="1">
      <alignment horizontal="center" vertical="center"/>
    </xf>
    <xf numFmtId="0" fontId="16" fillId="0" borderId="35" xfId="0" applyFont="1" applyBorder="1" applyAlignment="1">
      <alignment horizontal="center" vertical="center"/>
    </xf>
    <xf numFmtId="164" fontId="14" fillId="0" borderId="59" xfId="0" applyNumberFormat="1" applyFont="1" applyBorder="1" applyAlignment="1">
      <alignment horizontal="center" vertical="center"/>
    </xf>
    <xf numFmtId="164" fontId="14" fillId="0" borderId="64" xfId="0" applyNumberFormat="1" applyFont="1" applyBorder="1" applyAlignment="1">
      <alignment horizontal="center" vertical="center"/>
    </xf>
    <xf numFmtId="164" fontId="8" fillId="5" borderId="58" xfId="0" applyNumberFormat="1" applyFont="1" applyFill="1" applyBorder="1" applyAlignment="1">
      <alignment horizontal="center"/>
    </xf>
    <xf numFmtId="164" fontId="0" fillId="0" borderId="53" xfId="0" applyNumberFormat="1" applyBorder="1" applyAlignment="1">
      <alignment horizontal="center" vertical="center"/>
    </xf>
    <xf numFmtId="164" fontId="0" fillId="0" borderId="48" xfId="0" applyNumberFormat="1" applyBorder="1" applyAlignment="1">
      <alignment horizontal="center" vertical="center"/>
    </xf>
  </cellXfs>
  <cellStyles count="3">
    <cellStyle name="Normální" xfId="0" builtinId="0"/>
    <cellStyle name="Normální 2" xfId="1" xr:uid="{00000000-0005-0000-0000-000001000000}"/>
    <cellStyle name="normální_Tabulka školy, návrh rozpočtu" xfId="2" xr:uid="{00000000-0005-0000-0000-000002000000}"/>
  </cellStyles>
  <dxfs count="4">
    <dxf>
      <font>
        <color theme="0"/>
      </font>
      <numFmt numFmtId="167" formatCode=";;;"/>
    </dxf>
    <dxf>
      <numFmt numFmtId="167" formatCode=";;;"/>
    </dxf>
    <dxf>
      <font>
        <color theme="0"/>
      </font>
      <numFmt numFmtId="167" formatCode=";;;"/>
    </dxf>
    <dxf>
      <numFmt numFmtId="167" formatCode=";;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AD128"/>
  <sheetViews>
    <sheetView showGridLines="0" topLeftCell="B1" zoomScale="80" zoomScaleNormal="80" zoomScaleSheetLayoutView="80" workbookViewId="0">
      <selection activeCell="B77" sqref="B77"/>
    </sheetView>
  </sheetViews>
  <sheetFormatPr defaultColWidth="0" defaultRowHeight="15" zeroHeight="1" x14ac:dyDescent="0.25"/>
  <cols>
    <col min="1" max="1" width="4.5703125" customWidth="1"/>
    <col min="2" max="2" width="9.140625" customWidth="1"/>
    <col min="3" max="3" width="65.7109375" customWidth="1"/>
    <col min="4" max="4" width="16.5703125" customWidth="1"/>
    <col min="5" max="5" width="17.85546875" bestFit="1" customWidth="1"/>
    <col min="6" max="6" width="16.85546875" bestFit="1" customWidth="1"/>
    <col min="7" max="7" width="21.28515625" bestFit="1" customWidth="1"/>
    <col min="8" max="8" width="18.42578125" customWidth="1"/>
    <col min="9" max="9" width="18.85546875" customWidth="1"/>
    <col min="10" max="10" width="16.140625" bestFit="1" customWidth="1"/>
    <col min="11" max="11" width="17.85546875" bestFit="1" customWidth="1"/>
    <col min="12" max="12" width="19.85546875" customWidth="1"/>
    <col min="13" max="13" width="23.42578125" style="1" bestFit="1" customWidth="1"/>
    <col min="14" max="14" width="15.42578125" customWidth="1"/>
    <col min="15" max="16" width="16.42578125" customWidth="1"/>
    <col min="17" max="17" width="17.7109375" customWidth="1"/>
    <col min="18" max="18" width="16.42578125" customWidth="1"/>
    <col min="19" max="19" width="21.140625" customWidth="1"/>
    <col min="20" max="20" width="16.42578125" customWidth="1"/>
    <col min="21" max="21" width="16.28515625" customWidth="1"/>
    <col min="22" max="22" width="16.140625" bestFit="1" customWidth="1"/>
    <col min="23" max="23" width="14.140625" bestFit="1" customWidth="1"/>
    <col min="24" max="24" width="25" customWidth="1"/>
    <col min="25" max="25" width="21.85546875" customWidth="1"/>
    <col min="26" max="26" width="15.85546875" customWidth="1"/>
    <col min="27" max="27" width="17.28515625" customWidth="1"/>
    <col min="28" max="28" width="17.7109375" customWidth="1"/>
    <col min="29" max="29" width="5.85546875" customWidth="1"/>
    <col min="30" max="30" width="0" hidden="1" customWidth="1"/>
    <col min="31" max="16384" width="9.140625" hidden="1"/>
  </cols>
  <sheetData>
    <row r="1" spans="1:30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4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</row>
    <row r="2" spans="1:30" ht="21" x14ac:dyDescent="0.35">
      <c r="A2" s="3"/>
      <c r="B2" s="5" t="s">
        <v>111</v>
      </c>
      <c r="C2" s="3"/>
      <c r="D2" s="3"/>
      <c r="E2" s="3"/>
      <c r="F2" s="3"/>
      <c r="G2" s="3"/>
      <c r="H2" s="3"/>
      <c r="I2" s="3"/>
      <c r="J2" s="3"/>
      <c r="K2" s="3"/>
      <c r="L2" s="3"/>
      <c r="M2" s="4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</row>
    <row r="3" spans="1:30" ht="7.5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4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</row>
    <row r="4" spans="1:30" ht="21" x14ac:dyDescent="0.35">
      <c r="A4" s="3"/>
      <c r="B4" s="3" t="s">
        <v>43</v>
      </c>
      <c r="C4" s="3"/>
      <c r="D4" s="276" t="s">
        <v>121</v>
      </c>
      <c r="E4" s="276"/>
      <c r="F4" s="276"/>
      <c r="G4" s="276"/>
      <c r="H4" s="276"/>
      <c r="I4" s="276"/>
      <c r="J4" s="276"/>
      <c r="K4" s="276"/>
      <c r="L4" s="276"/>
      <c r="M4" s="276"/>
      <c r="N4" s="276"/>
      <c r="O4" s="276"/>
      <c r="P4" s="276"/>
      <c r="Q4" s="276"/>
      <c r="R4" s="276"/>
      <c r="S4" s="276"/>
      <c r="T4" s="276"/>
      <c r="U4" s="276"/>
      <c r="V4" s="3"/>
      <c r="W4" s="3"/>
      <c r="X4" s="3"/>
      <c r="Y4" s="3"/>
      <c r="Z4" s="3"/>
      <c r="AA4" s="3"/>
      <c r="AB4" s="3"/>
      <c r="AC4" s="3"/>
    </row>
    <row r="5" spans="1:30" ht="3.75" customHeight="1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4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</row>
    <row r="6" spans="1:30" x14ac:dyDescent="0.25">
      <c r="A6" s="3"/>
      <c r="B6" s="3" t="s">
        <v>44</v>
      </c>
      <c r="C6" s="3"/>
      <c r="D6" s="77">
        <v>379719</v>
      </c>
      <c r="E6" s="3"/>
      <c r="F6" s="3"/>
      <c r="G6" s="3"/>
      <c r="H6" s="3"/>
      <c r="I6" s="3"/>
      <c r="J6" s="3"/>
      <c r="K6" s="3"/>
      <c r="L6" s="3"/>
      <c r="M6" s="4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</row>
    <row r="7" spans="1:30" ht="3.75" customHeight="1" x14ac:dyDescent="0.25">
      <c r="A7" s="3"/>
      <c r="B7" s="3"/>
      <c r="C7" s="3"/>
      <c r="D7" s="6"/>
      <c r="E7" s="3"/>
      <c r="F7" s="3"/>
      <c r="G7" s="3"/>
      <c r="H7" s="3"/>
      <c r="I7" s="3"/>
      <c r="J7" s="3"/>
      <c r="K7" s="3"/>
      <c r="L7" s="3"/>
      <c r="M7" s="4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</row>
    <row r="8" spans="1:30" x14ac:dyDescent="0.25">
      <c r="A8" s="3"/>
      <c r="B8" s="3" t="s">
        <v>45</v>
      </c>
      <c r="C8" s="3"/>
      <c r="D8" s="239" t="s">
        <v>122</v>
      </c>
      <c r="E8" s="239"/>
      <c r="F8" s="239"/>
      <c r="G8" s="239"/>
      <c r="H8" s="239"/>
      <c r="I8" s="239"/>
      <c r="J8" s="239"/>
      <c r="K8" s="239"/>
      <c r="L8" s="239"/>
      <c r="M8" s="239"/>
      <c r="N8" s="239"/>
      <c r="O8" s="239"/>
      <c r="P8" s="239"/>
      <c r="Q8" s="239"/>
      <c r="R8" s="239"/>
      <c r="S8" s="239"/>
      <c r="T8" s="239"/>
      <c r="U8" s="239"/>
      <c r="V8" s="3"/>
      <c r="W8" s="3"/>
      <c r="X8" s="3"/>
      <c r="Y8" s="3"/>
      <c r="Z8" s="3"/>
      <c r="AA8" s="3"/>
      <c r="AB8" s="3"/>
      <c r="AC8" s="3"/>
    </row>
    <row r="9" spans="1:30" ht="15.75" thickBot="1" x14ac:dyDescent="0.3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4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</row>
    <row r="10" spans="1:30" ht="29.25" customHeight="1" thickBot="1" x14ac:dyDescent="0.3">
      <c r="A10" s="3"/>
      <c r="B10" s="299" t="s">
        <v>37</v>
      </c>
      <c r="C10" s="280" t="s">
        <v>38</v>
      </c>
      <c r="D10" s="268" t="s">
        <v>112</v>
      </c>
      <c r="E10" s="269"/>
      <c r="F10" s="269"/>
      <c r="G10" s="269"/>
      <c r="H10" s="269"/>
      <c r="I10" s="270"/>
      <c r="J10" s="268" t="s">
        <v>113</v>
      </c>
      <c r="K10" s="269"/>
      <c r="L10" s="269"/>
      <c r="M10" s="269"/>
      <c r="N10" s="269"/>
      <c r="O10" s="270"/>
      <c r="P10" s="268" t="s">
        <v>114</v>
      </c>
      <c r="Q10" s="269"/>
      <c r="R10" s="269"/>
      <c r="S10" s="269"/>
      <c r="T10" s="269"/>
      <c r="U10" s="270"/>
      <c r="V10" s="268" t="s">
        <v>115</v>
      </c>
      <c r="W10" s="269"/>
      <c r="X10" s="269"/>
      <c r="Y10" s="269"/>
      <c r="Z10" s="269"/>
      <c r="AA10" s="270"/>
      <c r="AB10" s="255" t="s">
        <v>109</v>
      </c>
      <c r="AC10" s="3"/>
      <c r="AD10" s="3"/>
    </row>
    <row r="11" spans="1:30" ht="30.75" customHeight="1" thickBot="1" x14ac:dyDescent="0.3">
      <c r="A11" s="3"/>
      <c r="B11" s="300"/>
      <c r="C11" s="281"/>
      <c r="D11" s="258" t="s">
        <v>39</v>
      </c>
      <c r="E11" s="259"/>
      <c r="F11" s="259"/>
      <c r="G11" s="260"/>
      <c r="H11" s="7" t="s">
        <v>40</v>
      </c>
      <c r="I11" s="7" t="s">
        <v>61</v>
      </c>
      <c r="J11" s="258" t="s">
        <v>39</v>
      </c>
      <c r="K11" s="259"/>
      <c r="L11" s="259"/>
      <c r="M11" s="260"/>
      <c r="N11" s="7" t="s">
        <v>40</v>
      </c>
      <c r="O11" s="7" t="s">
        <v>61</v>
      </c>
      <c r="P11" s="258" t="s">
        <v>39</v>
      </c>
      <c r="Q11" s="259"/>
      <c r="R11" s="259"/>
      <c r="S11" s="260"/>
      <c r="T11" s="7" t="s">
        <v>40</v>
      </c>
      <c r="U11" s="7" t="s">
        <v>61</v>
      </c>
      <c r="V11" s="258" t="s">
        <v>39</v>
      </c>
      <c r="W11" s="259"/>
      <c r="X11" s="259"/>
      <c r="Y11" s="260"/>
      <c r="Z11" s="7" t="s">
        <v>40</v>
      </c>
      <c r="AA11" s="7" t="s">
        <v>61</v>
      </c>
      <c r="AB11" s="256"/>
      <c r="AC11" s="3"/>
      <c r="AD11" s="3"/>
    </row>
    <row r="12" spans="1:30" ht="15.75" customHeight="1" thickBot="1" x14ac:dyDescent="0.3">
      <c r="A12" s="3"/>
      <c r="B12" s="300"/>
      <c r="C12" s="282"/>
      <c r="D12" s="261" t="s">
        <v>62</v>
      </c>
      <c r="E12" s="262"/>
      <c r="F12" s="262"/>
      <c r="G12" s="262"/>
      <c r="H12" s="262"/>
      <c r="I12" s="263"/>
      <c r="J12" s="261" t="s">
        <v>62</v>
      </c>
      <c r="K12" s="262"/>
      <c r="L12" s="262"/>
      <c r="M12" s="262"/>
      <c r="N12" s="262"/>
      <c r="O12" s="263"/>
      <c r="P12" s="261" t="s">
        <v>62</v>
      </c>
      <c r="Q12" s="262"/>
      <c r="R12" s="262"/>
      <c r="S12" s="262"/>
      <c r="T12" s="262"/>
      <c r="U12" s="263"/>
      <c r="V12" s="261" t="s">
        <v>62</v>
      </c>
      <c r="W12" s="262"/>
      <c r="X12" s="262"/>
      <c r="Y12" s="262"/>
      <c r="Z12" s="262"/>
      <c r="AA12" s="263"/>
      <c r="AB12" s="256"/>
      <c r="AC12" s="3"/>
      <c r="AD12" s="3"/>
    </row>
    <row r="13" spans="1:30" ht="15.75" customHeight="1" thickBot="1" x14ac:dyDescent="0.3">
      <c r="A13" s="3"/>
      <c r="B13" s="301"/>
      <c r="C13" s="283"/>
      <c r="D13" s="264" t="s">
        <v>57</v>
      </c>
      <c r="E13" s="265"/>
      <c r="F13" s="265"/>
      <c r="G13" s="247" t="s">
        <v>63</v>
      </c>
      <c r="H13" s="271" t="s">
        <v>66</v>
      </c>
      <c r="I13" s="266" t="s">
        <v>62</v>
      </c>
      <c r="J13" s="264" t="s">
        <v>57</v>
      </c>
      <c r="K13" s="265"/>
      <c r="L13" s="265"/>
      <c r="M13" s="247" t="s">
        <v>63</v>
      </c>
      <c r="N13" s="271" t="s">
        <v>66</v>
      </c>
      <c r="O13" s="266" t="s">
        <v>62</v>
      </c>
      <c r="P13" s="264" t="s">
        <v>57</v>
      </c>
      <c r="Q13" s="265"/>
      <c r="R13" s="265"/>
      <c r="S13" s="247" t="s">
        <v>63</v>
      </c>
      <c r="T13" s="271" t="s">
        <v>66</v>
      </c>
      <c r="U13" s="266" t="s">
        <v>62</v>
      </c>
      <c r="V13" s="264" t="s">
        <v>57</v>
      </c>
      <c r="W13" s="265"/>
      <c r="X13" s="265"/>
      <c r="Y13" s="247" t="s">
        <v>63</v>
      </c>
      <c r="Z13" s="271" t="s">
        <v>66</v>
      </c>
      <c r="AA13" s="266" t="s">
        <v>62</v>
      </c>
      <c r="AB13" s="256"/>
      <c r="AC13" s="3"/>
      <c r="AD13" s="3"/>
    </row>
    <row r="14" spans="1:30" ht="15.75" thickBot="1" x14ac:dyDescent="0.3">
      <c r="A14" s="3"/>
      <c r="B14" s="8"/>
      <c r="C14" s="9"/>
      <c r="D14" s="125" t="s">
        <v>58</v>
      </c>
      <c r="E14" s="126" t="s">
        <v>90</v>
      </c>
      <c r="F14" s="126" t="s">
        <v>59</v>
      </c>
      <c r="G14" s="248"/>
      <c r="H14" s="272"/>
      <c r="I14" s="267"/>
      <c r="J14" s="125" t="s">
        <v>58</v>
      </c>
      <c r="K14" s="126" t="s">
        <v>90</v>
      </c>
      <c r="L14" s="126" t="s">
        <v>59</v>
      </c>
      <c r="M14" s="248"/>
      <c r="N14" s="272"/>
      <c r="O14" s="267"/>
      <c r="P14" s="125" t="s">
        <v>58</v>
      </c>
      <c r="Q14" s="126" t="s">
        <v>90</v>
      </c>
      <c r="R14" s="126" t="s">
        <v>59</v>
      </c>
      <c r="S14" s="248"/>
      <c r="T14" s="272"/>
      <c r="U14" s="267"/>
      <c r="V14" s="125" t="s">
        <v>58</v>
      </c>
      <c r="W14" s="126" t="s">
        <v>90</v>
      </c>
      <c r="X14" s="126" t="s">
        <v>59</v>
      </c>
      <c r="Y14" s="248"/>
      <c r="Z14" s="272"/>
      <c r="AA14" s="267"/>
      <c r="AB14" s="257"/>
      <c r="AC14" s="3"/>
      <c r="AD14" s="3"/>
    </row>
    <row r="15" spans="1:30" x14ac:dyDescent="0.25">
      <c r="A15" s="3"/>
      <c r="B15" s="33" t="s">
        <v>0</v>
      </c>
      <c r="C15" s="34" t="s">
        <v>52</v>
      </c>
      <c r="D15" s="10">
        <v>0</v>
      </c>
      <c r="E15" s="11">
        <v>0</v>
      </c>
      <c r="F15" s="53">
        <v>38868619.619999997</v>
      </c>
      <c r="G15" s="59">
        <f>SUM(D15:F15)</f>
        <v>38868619.619999997</v>
      </c>
      <c r="H15" s="62">
        <v>9739021.9700000007</v>
      </c>
      <c r="I15" s="12">
        <f>G15+H15</f>
        <v>48607641.589999996</v>
      </c>
      <c r="J15" s="182"/>
      <c r="K15" s="183">
        <v>0</v>
      </c>
      <c r="L15" s="184">
        <v>42000000</v>
      </c>
      <c r="M15" s="185">
        <f t="shared" ref="M15:M23" si="0">SUM(J15:L15)</f>
        <v>42000000</v>
      </c>
      <c r="N15" s="186">
        <v>9000000</v>
      </c>
      <c r="O15" s="187">
        <f>M15+N15</f>
        <v>51000000</v>
      </c>
      <c r="P15" s="10"/>
      <c r="Q15" s="11"/>
      <c r="R15" s="53">
        <v>16072681.699999999</v>
      </c>
      <c r="S15" s="60">
        <f t="shared" ref="S15:S23" si="1">SUM(P15:R15)</f>
        <v>16072681.699999999</v>
      </c>
      <c r="T15" s="62">
        <v>4875093.9000000004</v>
      </c>
      <c r="U15" s="12">
        <f>S15+T15</f>
        <v>20947775.600000001</v>
      </c>
      <c r="V15" s="10"/>
      <c r="W15" s="11"/>
      <c r="X15" s="53">
        <v>43500000</v>
      </c>
      <c r="Y15" s="60">
        <f t="shared" ref="Y15:Y23" si="2">SUM(V15:X15)</f>
        <v>43500000</v>
      </c>
      <c r="Z15" s="62">
        <v>9500000</v>
      </c>
      <c r="AA15" s="12">
        <f>Y15+Z15</f>
        <v>53000000</v>
      </c>
      <c r="AB15" s="129">
        <f>(AA15/O15)</f>
        <v>1.0392156862745099</v>
      </c>
      <c r="AC15" s="3"/>
      <c r="AD15" s="3"/>
    </row>
    <row r="16" spans="1:30" x14ac:dyDescent="0.25">
      <c r="A16" s="3"/>
      <c r="B16" s="13" t="s">
        <v>1</v>
      </c>
      <c r="C16" s="112" t="s">
        <v>60</v>
      </c>
      <c r="D16" s="54">
        <v>54300000</v>
      </c>
      <c r="E16" s="14"/>
      <c r="F16" s="14"/>
      <c r="G16" s="60">
        <f t="shared" ref="G16:G23" si="3">SUM(D16:F16)</f>
        <v>54300000</v>
      </c>
      <c r="H16" s="63"/>
      <c r="I16" s="12">
        <f t="shared" ref="I16:I23" si="4">G16+H16</f>
        <v>54300000</v>
      </c>
      <c r="J16" s="188">
        <v>52000000</v>
      </c>
      <c r="K16" s="189"/>
      <c r="L16" s="189"/>
      <c r="M16" s="190">
        <f t="shared" si="0"/>
        <v>52000000</v>
      </c>
      <c r="N16" s="191"/>
      <c r="O16" s="187">
        <f t="shared" ref="O16:O20" si="5">M16+N16</f>
        <v>52000000</v>
      </c>
      <c r="P16" s="54">
        <v>26000000</v>
      </c>
      <c r="Q16" s="14"/>
      <c r="R16" s="14"/>
      <c r="S16" s="60">
        <f t="shared" si="1"/>
        <v>26000000</v>
      </c>
      <c r="T16" s="63"/>
      <c r="U16" s="12">
        <f t="shared" ref="U16:U20" si="6">S16+T16</f>
        <v>26000000</v>
      </c>
      <c r="V16" s="54">
        <v>55000000</v>
      </c>
      <c r="W16" s="14"/>
      <c r="X16" s="14"/>
      <c r="Y16" s="60">
        <f t="shared" si="2"/>
        <v>55000000</v>
      </c>
      <c r="Z16" s="63"/>
      <c r="AA16" s="12">
        <f t="shared" ref="AA16:AA20" si="7">Y16+Z16</f>
        <v>55000000</v>
      </c>
      <c r="AB16" s="129">
        <f t="shared" ref="AB16:AB24" si="8">(AA16/O16)</f>
        <v>1.0576923076923077</v>
      </c>
      <c r="AC16" s="3"/>
      <c r="AD16" s="3"/>
    </row>
    <row r="17" spans="1:30" x14ac:dyDescent="0.25">
      <c r="A17" s="3"/>
      <c r="B17" s="13" t="s">
        <v>3</v>
      </c>
      <c r="C17" s="113" t="s">
        <v>79</v>
      </c>
      <c r="D17" s="55"/>
      <c r="E17" s="15">
        <v>0</v>
      </c>
      <c r="F17" s="15"/>
      <c r="G17" s="60">
        <f t="shared" si="3"/>
        <v>0</v>
      </c>
      <c r="H17" s="64"/>
      <c r="I17" s="12">
        <f t="shared" si="4"/>
        <v>0</v>
      </c>
      <c r="J17" s="192"/>
      <c r="K17" s="193"/>
      <c r="L17" s="193"/>
      <c r="M17" s="190">
        <f t="shared" si="0"/>
        <v>0</v>
      </c>
      <c r="N17" s="194"/>
      <c r="O17" s="187">
        <f t="shared" si="5"/>
        <v>0</v>
      </c>
      <c r="P17" s="55"/>
      <c r="Q17" s="15"/>
      <c r="R17" s="15"/>
      <c r="S17" s="60">
        <f t="shared" si="1"/>
        <v>0</v>
      </c>
      <c r="T17" s="64"/>
      <c r="U17" s="12">
        <f t="shared" si="6"/>
        <v>0</v>
      </c>
      <c r="V17" s="55"/>
      <c r="W17" s="15"/>
      <c r="X17" s="15"/>
      <c r="Y17" s="60">
        <f t="shared" si="2"/>
        <v>0</v>
      </c>
      <c r="Z17" s="64"/>
      <c r="AA17" s="12">
        <f t="shared" si="7"/>
        <v>0</v>
      </c>
      <c r="AB17" s="129" t="e">
        <f t="shared" si="8"/>
        <v>#DIV/0!</v>
      </c>
      <c r="AC17" s="3"/>
      <c r="AD17" s="3"/>
    </row>
    <row r="18" spans="1:30" x14ac:dyDescent="0.25">
      <c r="A18" s="3"/>
      <c r="B18" s="13" t="s">
        <v>5</v>
      </c>
      <c r="C18" s="114" t="s">
        <v>53</v>
      </c>
      <c r="D18" s="16"/>
      <c r="E18" s="56">
        <v>1546350.57</v>
      </c>
      <c r="F18" s="15"/>
      <c r="G18" s="60">
        <f t="shared" si="3"/>
        <v>1546350.57</v>
      </c>
      <c r="H18" s="62"/>
      <c r="I18" s="12">
        <f t="shared" si="4"/>
        <v>1546350.57</v>
      </c>
      <c r="J18" s="195"/>
      <c r="K18" s="196">
        <v>1800000</v>
      </c>
      <c r="L18" s="193"/>
      <c r="M18" s="190">
        <f t="shared" si="0"/>
        <v>1800000</v>
      </c>
      <c r="N18" s="186"/>
      <c r="O18" s="187">
        <f t="shared" si="5"/>
        <v>1800000</v>
      </c>
      <c r="P18" s="16"/>
      <c r="Q18" s="229">
        <v>910599.25</v>
      </c>
      <c r="R18" s="15"/>
      <c r="S18" s="60">
        <f t="shared" si="1"/>
        <v>910599.25</v>
      </c>
      <c r="T18" s="62"/>
      <c r="U18" s="12">
        <f t="shared" si="6"/>
        <v>910599.25</v>
      </c>
      <c r="V18" s="16"/>
      <c r="W18" s="56">
        <v>1800000</v>
      </c>
      <c r="X18" s="15"/>
      <c r="Y18" s="60">
        <f t="shared" si="2"/>
        <v>1800000</v>
      </c>
      <c r="Z18" s="62"/>
      <c r="AA18" s="12">
        <f t="shared" si="7"/>
        <v>1800000</v>
      </c>
      <c r="AB18" s="129">
        <f t="shared" si="8"/>
        <v>1</v>
      </c>
      <c r="AC18" s="3"/>
      <c r="AD18" s="3"/>
    </row>
    <row r="19" spans="1:30" x14ac:dyDescent="0.25">
      <c r="A19" s="3"/>
      <c r="B19" s="13" t="s">
        <v>7</v>
      </c>
      <c r="C19" s="37" t="s">
        <v>46</v>
      </c>
      <c r="D19" s="17"/>
      <c r="E19" s="15"/>
      <c r="F19" s="56">
        <v>1268277.6000000001</v>
      </c>
      <c r="G19" s="60">
        <v>1239853.8700000001</v>
      </c>
      <c r="H19" s="62"/>
      <c r="I19" s="12">
        <f t="shared" si="4"/>
        <v>1239853.8700000001</v>
      </c>
      <c r="J19" s="197"/>
      <c r="K19" s="193"/>
      <c r="L19" s="196">
        <v>1200000</v>
      </c>
      <c r="M19" s="190">
        <f t="shared" si="0"/>
        <v>1200000</v>
      </c>
      <c r="N19" s="186"/>
      <c r="O19" s="187">
        <f t="shared" si="5"/>
        <v>1200000</v>
      </c>
      <c r="P19" s="17"/>
      <c r="Q19" s="15"/>
      <c r="R19" s="56">
        <v>526126.5</v>
      </c>
      <c r="S19" s="60">
        <f t="shared" si="1"/>
        <v>526126.5</v>
      </c>
      <c r="T19" s="62"/>
      <c r="U19" s="12">
        <f t="shared" si="6"/>
        <v>526126.5</v>
      </c>
      <c r="V19" s="17"/>
      <c r="W19" s="15"/>
      <c r="X19" s="56">
        <v>1100000</v>
      </c>
      <c r="Y19" s="60">
        <f t="shared" si="2"/>
        <v>1100000</v>
      </c>
      <c r="Z19" s="62"/>
      <c r="AA19" s="12">
        <f t="shared" si="7"/>
        <v>1100000</v>
      </c>
      <c r="AB19" s="129">
        <f t="shared" si="8"/>
        <v>0.91666666666666663</v>
      </c>
      <c r="AC19" s="3"/>
      <c r="AD19" s="3"/>
    </row>
    <row r="20" spans="1:30" x14ac:dyDescent="0.25">
      <c r="A20" s="3"/>
      <c r="B20" s="13" t="s">
        <v>9</v>
      </c>
      <c r="C20" s="115" t="s">
        <v>47</v>
      </c>
      <c r="D20" s="16"/>
      <c r="E20" s="14"/>
      <c r="F20" s="57"/>
      <c r="G20" s="60">
        <f t="shared" si="3"/>
        <v>0</v>
      </c>
      <c r="H20" s="62"/>
      <c r="I20" s="12">
        <f t="shared" si="4"/>
        <v>0</v>
      </c>
      <c r="J20" s="195"/>
      <c r="K20" s="189"/>
      <c r="L20" s="198">
        <v>2000000</v>
      </c>
      <c r="M20" s="190">
        <f t="shared" si="0"/>
        <v>2000000</v>
      </c>
      <c r="N20" s="186"/>
      <c r="O20" s="187">
        <f t="shared" si="5"/>
        <v>2000000</v>
      </c>
      <c r="P20" s="16"/>
      <c r="Q20" s="14"/>
      <c r="R20" s="57"/>
      <c r="S20" s="60">
        <f t="shared" si="1"/>
        <v>0</v>
      </c>
      <c r="T20" s="62"/>
      <c r="U20" s="12">
        <f t="shared" si="6"/>
        <v>0</v>
      </c>
      <c r="V20" s="16"/>
      <c r="W20" s="14"/>
      <c r="X20" s="57">
        <v>3500000</v>
      </c>
      <c r="Y20" s="60">
        <f t="shared" si="2"/>
        <v>3500000</v>
      </c>
      <c r="Z20" s="62"/>
      <c r="AA20" s="12">
        <f t="shared" si="7"/>
        <v>3500000</v>
      </c>
      <c r="AB20" s="129">
        <f t="shared" si="8"/>
        <v>1.75</v>
      </c>
      <c r="AC20" s="3"/>
      <c r="AD20" s="3"/>
    </row>
    <row r="21" spans="1:30" x14ac:dyDescent="0.25">
      <c r="A21" s="3"/>
      <c r="B21" s="13" t="s">
        <v>11</v>
      </c>
      <c r="C21" s="36" t="s">
        <v>2</v>
      </c>
      <c r="D21" s="16"/>
      <c r="E21" s="14"/>
      <c r="F21" s="57"/>
      <c r="G21" s="60">
        <v>5141838.49</v>
      </c>
      <c r="H21" s="65">
        <v>1625880.59</v>
      </c>
      <c r="I21" s="12">
        <f>G21+H21</f>
        <v>6767719.0800000001</v>
      </c>
      <c r="J21" s="195"/>
      <c r="K21" s="189"/>
      <c r="L21" s="198">
        <v>3500000</v>
      </c>
      <c r="M21" s="190">
        <f t="shared" si="0"/>
        <v>3500000</v>
      </c>
      <c r="N21" s="199">
        <v>1500000</v>
      </c>
      <c r="O21" s="187">
        <f>M21+N21</f>
        <v>5000000</v>
      </c>
      <c r="P21" s="16"/>
      <c r="Q21" s="14"/>
      <c r="R21" s="57">
        <v>1572298.5</v>
      </c>
      <c r="S21" s="60">
        <f t="shared" si="1"/>
        <v>1572298.5</v>
      </c>
      <c r="T21" s="65">
        <v>784559.5</v>
      </c>
      <c r="U21" s="12">
        <f>S21+T21</f>
        <v>2356858</v>
      </c>
      <c r="V21" s="16"/>
      <c r="W21" s="14"/>
      <c r="X21" s="57">
        <v>4500000</v>
      </c>
      <c r="Y21" s="60">
        <f t="shared" si="2"/>
        <v>4500000</v>
      </c>
      <c r="Z21" s="65">
        <v>1500000</v>
      </c>
      <c r="AA21" s="12">
        <f>Y21+Z21</f>
        <v>6000000</v>
      </c>
      <c r="AB21" s="129">
        <f t="shared" si="8"/>
        <v>1.2</v>
      </c>
      <c r="AC21" s="3"/>
      <c r="AD21" s="3"/>
    </row>
    <row r="22" spans="1:30" x14ac:dyDescent="0.25">
      <c r="A22" s="3"/>
      <c r="B22" s="13" t="s">
        <v>13</v>
      </c>
      <c r="C22" s="36" t="s">
        <v>4</v>
      </c>
      <c r="D22" s="16"/>
      <c r="E22" s="14"/>
      <c r="F22" s="57"/>
      <c r="G22" s="60">
        <f t="shared" si="3"/>
        <v>0</v>
      </c>
      <c r="H22" s="65"/>
      <c r="I22" s="12">
        <f t="shared" si="4"/>
        <v>0</v>
      </c>
      <c r="J22" s="195"/>
      <c r="K22" s="189"/>
      <c r="L22" s="198"/>
      <c r="M22" s="190">
        <f t="shared" si="0"/>
        <v>0</v>
      </c>
      <c r="N22" s="199"/>
      <c r="O22" s="187">
        <f t="shared" ref="O22:O23" si="9">M22+N22</f>
        <v>0</v>
      </c>
      <c r="P22" s="16"/>
      <c r="Q22" s="14"/>
      <c r="R22" s="57"/>
      <c r="S22" s="60">
        <f t="shared" si="1"/>
        <v>0</v>
      </c>
      <c r="T22" s="65"/>
      <c r="U22" s="12">
        <f t="shared" ref="U22:U23" si="10">S22+T22</f>
        <v>0</v>
      </c>
      <c r="V22" s="16"/>
      <c r="W22" s="14"/>
      <c r="X22" s="57"/>
      <c r="Y22" s="60">
        <f t="shared" si="2"/>
        <v>0</v>
      </c>
      <c r="Z22" s="65"/>
      <c r="AA22" s="12">
        <f t="shared" ref="AA22:AA23" si="11">Y22+Z22</f>
        <v>0</v>
      </c>
      <c r="AB22" s="129" t="e">
        <f t="shared" si="8"/>
        <v>#DIV/0!</v>
      </c>
      <c r="AC22" s="3"/>
      <c r="AD22" s="3"/>
    </row>
    <row r="23" spans="1:30" ht="15.75" thickBot="1" x14ac:dyDescent="0.3">
      <c r="A23" s="3"/>
      <c r="B23" s="116" t="s">
        <v>15</v>
      </c>
      <c r="C23" s="117" t="s">
        <v>6</v>
      </c>
      <c r="D23" s="19"/>
      <c r="E23" s="20"/>
      <c r="F23" s="58"/>
      <c r="G23" s="61">
        <f t="shared" si="3"/>
        <v>0</v>
      </c>
      <c r="H23" s="66"/>
      <c r="I23" s="21">
        <f t="shared" si="4"/>
        <v>0</v>
      </c>
      <c r="J23" s="200"/>
      <c r="K23" s="201"/>
      <c r="L23" s="202"/>
      <c r="M23" s="203">
        <f t="shared" si="0"/>
        <v>0</v>
      </c>
      <c r="N23" s="204"/>
      <c r="O23" s="205">
        <f t="shared" si="9"/>
        <v>0</v>
      </c>
      <c r="P23" s="19"/>
      <c r="Q23" s="20"/>
      <c r="R23" s="58"/>
      <c r="S23" s="61">
        <f t="shared" si="1"/>
        <v>0</v>
      </c>
      <c r="T23" s="66"/>
      <c r="U23" s="21">
        <f t="shared" si="10"/>
        <v>0</v>
      </c>
      <c r="V23" s="19"/>
      <c r="W23" s="20"/>
      <c r="X23" s="58"/>
      <c r="Y23" s="61">
        <f t="shared" si="2"/>
        <v>0</v>
      </c>
      <c r="Z23" s="66"/>
      <c r="AA23" s="21">
        <f t="shared" si="11"/>
        <v>0</v>
      </c>
      <c r="AB23" s="132" t="e">
        <f t="shared" si="8"/>
        <v>#DIV/0!</v>
      </c>
      <c r="AC23" s="3"/>
      <c r="AD23" s="3"/>
    </row>
    <row r="24" spans="1:30" ht="15.75" thickBot="1" x14ac:dyDescent="0.3">
      <c r="A24" s="3"/>
      <c r="B24" s="22" t="s">
        <v>17</v>
      </c>
      <c r="C24" s="23" t="s">
        <v>8</v>
      </c>
      <c r="D24" s="24">
        <f t="shared" ref="D24:L24" si="12">SUM(D15:D21)</f>
        <v>54300000</v>
      </c>
      <c r="E24" s="25">
        <f t="shared" si="12"/>
        <v>1546350.57</v>
      </c>
      <c r="F24" s="25">
        <f t="shared" si="12"/>
        <v>40136897.219999999</v>
      </c>
      <c r="G24" s="25">
        <f t="shared" si="12"/>
        <v>101096662.55</v>
      </c>
      <c r="H24" s="27">
        <f t="shared" si="12"/>
        <v>11364902.560000001</v>
      </c>
      <c r="I24" s="27">
        <f t="shared" si="12"/>
        <v>112461565.11</v>
      </c>
      <c r="J24" s="206">
        <f t="shared" si="12"/>
        <v>52000000</v>
      </c>
      <c r="K24" s="207">
        <f t="shared" si="12"/>
        <v>1800000</v>
      </c>
      <c r="L24" s="207">
        <f t="shared" si="12"/>
        <v>48700000</v>
      </c>
      <c r="M24" s="208">
        <f>SUM(J24:L24)</f>
        <v>102500000</v>
      </c>
      <c r="N24" s="209">
        <f>SUM(N15:N21)</f>
        <v>10500000</v>
      </c>
      <c r="O24" s="209">
        <f>SUM(O15:O21)</f>
        <v>113000000</v>
      </c>
      <c r="P24" s="24">
        <f>SUM(P15:P21)</f>
        <v>26000000</v>
      </c>
      <c r="Q24" s="25">
        <f>SUM(Q15:Q21)</f>
        <v>910599.25</v>
      </c>
      <c r="R24" s="25">
        <f>SUM(R15:R21)</f>
        <v>18171106.699999999</v>
      </c>
      <c r="S24" s="26">
        <f>SUM(P24:R24)</f>
        <v>45081705.950000003</v>
      </c>
      <c r="T24" s="27">
        <f>SUM(T15:T21)</f>
        <v>5659653.4000000004</v>
      </c>
      <c r="U24" s="27">
        <f>SUM(U15:U21)</f>
        <v>50741359.350000001</v>
      </c>
      <c r="V24" s="24">
        <f>SUM(V15:V21)</f>
        <v>55000000</v>
      </c>
      <c r="W24" s="25">
        <f>SUM(W15:W21)</f>
        <v>1800000</v>
      </c>
      <c r="X24" s="25">
        <f>SUM(X15:X21)</f>
        <v>52600000</v>
      </c>
      <c r="Y24" s="26">
        <f>SUM(V24:X24)</f>
        <v>109400000</v>
      </c>
      <c r="Z24" s="27">
        <f>SUM(Z15:Z21)</f>
        <v>11000000</v>
      </c>
      <c r="AA24" s="27">
        <f>SUM(AA15:AA21)</f>
        <v>120400000</v>
      </c>
      <c r="AB24" s="133">
        <f t="shared" si="8"/>
        <v>1.0654867256637168</v>
      </c>
      <c r="AC24" s="3"/>
      <c r="AD24" s="3"/>
    </row>
    <row r="25" spans="1:30" ht="15.75" customHeight="1" thickBot="1" x14ac:dyDescent="0.3">
      <c r="A25" s="3"/>
      <c r="B25" s="28"/>
      <c r="C25" s="29"/>
      <c r="D25" s="251" t="s">
        <v>68</v>
      </c>
      <c r="E25" s="252"/>
      <c r="F25" s="252"/>
      <c r="G25" s="253"/>
      <c r="H25" s="253"/>
      <c r="I25" s="254"/>
      <c r="J25" s="287" t="s">
        <v>68</v>
      </c>
      <c r="K25" s="288"/>
      <c r="L25" s="288"/>
      <c r="M25" s="289"/>
      <c r="N25" s="289"/>
      <c r="O25" s="290"/>
      <c r="P25" s="251" t="s">
        <v>68</v>
      </c>
      <c r="Q25" s="252"/>
      <c r="R25" s="252"/>
      <c r="S25" s="253"/>
      <c r="T25" s="253"/>
      <c r="U25" s="254"/>
      <c r="V25" s="251" t="s">
        <v>68</v>
      </c>
      <c r="W25" s="252"/>
      <c r="X25" s="252"/>
      <c r="Y25" s="253"/>
      <c r="Z25" s="253"/>
      <c r="AA25" s="254"/>
      <c r="AB25" s="240" t="s">
        <v>109</v>
      </c>
      <c r="AC25" s="3"/>
      <c r="AD25" s="3"/>
    </row>
    <row r="26" spans="1:30" ht="15.75" thickBot="1" x14ac:dyDescent="0.3">
      <c r="A26" s="3"/>
      <c r="B26" s="285" t="s">
        <v>37</v>
      </c>
      <c r="C26" s="280" t="s">
        <v>38</v>
      </c>
      <c r="D26" s="243" t="s">
        <v>69</v>
      </c>
      <c r="E26" s="244"/>
      <c r="F26" s="244"/>
      <c r="G26" s="247" t="s">
        <v>64</v>
      </c>
      <c r="H26" s="249" t="s">
        <v>67</v>
      </c>
      <c r="I26" s="245" t="s">
        <v>68</v>
      </c>
      <c r="J26" s="291" t="s">
        <v>69</v>
      </c>
      <c r="K26" s="292"/>
      <c r="L26" s="292"/>
      <c r="M26" s="293" t="s">
        <v>64</v>
      </c>
      <c r="N26" s="295" t="s">
        <v>67</v>
      </c>
      <c r="O26" s="297" t="s">
        <v>68</v>
      </c>
      <c r="P26" s="243" t="s">
        <v>69</v>
      </c>
      <c r="Q26" s="244"/>
      <c r="R26" s="244"/>
      <c r="S26" s="247" t="s">
        <v>64</v>
      </c>
      <c r="T26" s="249" t="s">
        <v>67</v>
      </c>
      <c r="U26" s="245" t="s">
        <v>68</v>
      </c>
      <c r="V26" s="243" t="s">
        <v>69</v>
      </c>
      <c r="W26" s="244"/>
      <c r="X26" s="244"/>
      <c r="Y26" s="247" t="s">
        <v>64</v>
      </c>
      <c r="Z26" s="249" t="s">
        <v>67</v>
      </c>
      <c r="AA26" s="245" t="s">
        <v>68</v>
      </c>
      <c r="AB26" s="241"/>
      <c r="AC26" s="3"/>
      <c r="AD26" s="3"/>
    </row>
    <row r="27" spans="1:30" ht="15.75" thickBot="1" x14ac:dyDescent="0.3">
      <c r="A27" s="3"/>
      <c r="B27" s="286"/>
      <c r="C27" s="281"/>
      <c r="D27" s="30" t="s">
        <v>54</v>
      </c>
      <c r="E27" s="31" t="s">
        <v>55</v>
      </c>
      <c r="F27" s="32" t="s">
        <v>56</v>
      </c>
      <c r="G27" s="248"/>
      <c r="H27" s="250"/>
      <c r="I27" s="246"/>
      <c r="J27" s="210" t="s">
        <v>54</v>
      </c>
      <c r="K27" s="211" t="s">
        <v>55</v>
      </c>
      <c r="L27" s="212" t="s">
        <v>56</v>
      </c>
      <c r="M27" s="294"/>
      <c r="N27" s="296"/>
      <c r="O27" s="298"/>
      <c r="P27" s="30" t="s">
        <v>54</v>
      </c>
      <c r="Q27" s="31" t="s">
        <v>55</v>
      </c>
      <c r="R27" s="32" t="s">
        <v>56</v>
      </c>
      <c r="S27" s="248"/>
      <c r="T27" s="250"/>
      <c r="U27" s="246"/>
      <c r="V27" s="30" t="s">
        <v>54</v>
      </c>
      <c r="W27" s="31" t="s">
        <v>55</v>
      </c>
      <c r="X27" s="32" t="s">
        <v>56</v>
      </c>
      <c r="Y27" s="248"/>
      <c r="Z27" s="250"/>
      <c r="AA27" s="246"/>
      <c r="AB27" s="242"/>
      <c r="AC27" s="3"/>
      <c r="AD27" s="3"/>
    </row>
    <row r="28" spans="1:30" x14ac:dyDescent="0.25">
      <c r="A28" s="3"/>
      <c r="B28" s="33" t="s">
        <v>19</v>
      </c>
      <c r="C28" s="34" t="s">
        <v>10</v>
      </c>
      <c r="D28" s="67">
        <v>3528344.88</v>
      </c>
      <c r="E28" s="67"/>
      <c r="F28" s="67">
        <v>3528344.9</v>
      </c>
      <c r="G28" s="68">
        <f>SUM(D28:F28)</f>
        <v>7056689.7799999993</v>
      </c>
      <c r="H28" s="68">
        <v>89439.39</v>
      </c>
      <c r="I28" s="35">
        <f>G28+H28</f>
        <v>7146129.169999999</v>
      </c>
      <c r="J28" s="220">
        <v>3500000</v>
      </c>
      <c r="K28" s="221"/>
      <c r="L28" s="221">
        <v>4300000</v>
      </c>
      <c r="M28" s="213">
        <f>SUM(J28:L28)</f>
        <v>7800000</v>
      </c>
      <c r="N28" s="213">
        <v>200000</v>
      </c>
      <c r="O28" s="214">
        <f>M28+N28</f>
        <v>8000000</v>
      </c>
      <c r="P28" s="73">
        <v>1750000</v>
      </c>
      <c r="Q28" s="67"/>
      <c r="R28" s="67">
        <v>1327042.3500000001</v>
      </c>
      <c r="S28" s="68">
        <f>SUM(P28:R28)</f>
        <v>3077042.35</v>
      </c>
      <c r="T28" s="68">
        <v>13740</v>
      </c>
      <c r="U28" s="35">
        <f>S28+T28</f>
        <v>3090782.35</v>
      </c>
      <c r="V28" s="233">
        <v>2400000</v>
      </c>
      <c r="W28" s="67"/>
      <c r="X28" s="67">
        <v>6400000</v>
      </c>
      <c r="Y28" s="68">
        <f>SUM(V28:X28)</f>
        <v>8800000</v>
      </c>
      <c r="Z28" s="68">
        <v>200000</v>
      </c>
      <c r="AA28" s="35">
        <f>Y28+Z28</f>
        <v>9000000</v>
      </c>
      <c r="AB28" s="129">
        <f t="shared" ref="AB28:AB41" si="13">(AA28/O28)</f>
        <v>1.125</v>
      </c>
      <c r="AC28" s="3"/>
      <c r="AD28" s="3"/>
    </row>
    <row r="29" spans="1:30" x14ac:dyDescent="0.25">
      <c r="A29" s="3"/>
      <c r="B29" s="13" t="s">
        <v>20</v>
      </c>
      <c r="C29" s="36" t="s">
        <v>12</v>
      </c>
      <c r="D29" s="69">
        <v>6685733.3200000003</v>
      </c>
      <c r="E29" s="69">
        <v>411252.59</v>
      </c>
      <c r="F29" s="69">
        <v>4700933.1100000003</v>
      </c>
      <c r="G29" s="70">
        <f t="shared" ref="G29:G38" si="14">SUM(D29:F29)</f>
        <v>11797919.02</v>
      </c>
      <c r="H29" s="70">
        <v>3659213.93</v>
      </c>
      <c r="I29" s="12">
        <f t="shared" ref="I29:I38" si="15">G29+H29</f>
        <v>15457132.949999999</v>
      </c>
      <c r="J29" s="222">
        <v>5589640</v>
      </c>
      <c r="K29" s="223">
        <v>600000</v>
      </c>
      <c r="L29" s="223">
        <v>4410360</v>
      </c>
      <c r="M29" s="215">
        <f t="shared" ref="M29:M38" si="16">SUM(J29:L29)</f>
        <v>10600000</v>
      </c>
      <c r="N29" s="215">
        <v>700000</v>
      </c>
      <c r="O29" s="187">
        <f t="shared" ref="O29:O38" si="17">M29+N29</f>
        <v>11300000</v>
      </c>
      <c r="P29" s="74">
        <v>2794820</v>
      </c>
      <c r="Q29" s="69">
        <v>337301.02</v>
      </c>
      <c r="R29" s="69">
        <v>2846050.21</v>
      </c>
      <c r="S29" s="70">
        <f t="shared" ref="S29:S38" si="18">SUM(P29:R29)</f>
        <v>5978171.2300000004</v>
      </c>
      <c r="T29" s="70">
        <v>1268632.22</v>
      </c>
      <c r="U29" s="12">
        <f t="shared" ref="U29:U38" si="19">S29+T29</f>
        <v>7246803.4500000002</v>
      </c>
      <c r="V29" s="230">
        <v>6000000</v>
      </c>
      <c r="W29" s="223">
        <v>600000</v>
      </c>
      <c r="X29" s="69">
        <v>6791000</v>
      </c>
      <c r="Y29" s="70">
        <f t="shared" ref="Y29:Y38" si="20">SUM(V29:X29)</f>
        <v>13391000</v>
      </c>
      <c r="Z29" s="70">
        <v>800000</v>
      </c>
      <c r="AA29" s="12">
        <f t="shared" ref="AA29:AA38" si="21">Y29+Z29</f>
        <v>14191000</v>
      </c>
      <c r="AB29" s="129">
        <f t="shared" si="13"/>
        <v>1.2558407079646017</v>
      </c>
      <c r="AC29" s="3"/>
      <c r="AD29" s="3"/>
    </row>
    <row r="30" spans="1:30" x14ac:dyDescent="0.25">
      <c r="A30" s="3"/>
      <c r="B30" s="13" t="s">
        <v>22</v>
      </c>
      <c r="C30" s="36" t="s">
        <v>14</v>
      </c>
      <c r="D30" s="69">
        <v>3199478.71</v>
      </c>
      <c r="E30" s="69">
        <v>124322.43</v>
      </c>
      <c r="F30" s="69">
        <v>3075156.22</v>
      </c>
      <c r="G30" s="70">
        <f t="shared" si="14"/>
        <v>6398957.3600000003</v>
      </c>
      <c r="H30" s="70">
        <v>378122.67</v>
      </c>
      <c r="I30" s="12">
        <f t="shared" si="15"/>
        <v>6777080.0300000003</v>
      </c>
      <c r="J30" s="222">
        <v>2700000</v>
      </c>
      <c r="K30" s="223">
        <v>50000</v>
      </c>
      <c r="L30" s="223">
        <v>3350000</v>
      </c>
      <c r="M30" s="215">
        <f t="shared" si="16"/>
        <v>6100000</v>
      </c>
      <c r="N30" s="215">
        <v>200000</v>
      </c>
      <c r="O30" s="187">
        <f t="shared" si="17"/>
        <v>6300000</v>
      </c>
      <c r="P30" s="74">
        <v>1350000</v>
      </c>
      <c r="Q30" s="69">
        <v>25000</v>
      </c>
      <c r="R30" s="69">
        <v>1451214.8</v>
      </c>
      <c r="S30" s="70">
        <f t="shared" si="18"/>
        <v>2826214.8</v>
      </c>
      <c r="T30" s="70">
        <v>0</v>
      </c>
      <c r="U30" s="12">
        <f t="shared" si="19"/>
        <v>2826214.8</v>
      </c>
      <c r="V30" s="230">
        <v>2050000</v>
      </c>
      <c r="W30" s="223">
        <v>50000</v>
      </c>
      <c r="X30" s="69">
        <v>3382000</v>
      </c>
      <c r="Y30" s="70">
        <f t="shared" si="20"/>
        <v>5482000</v>
      </c>
      <c r="Z30" s="70">
        <v>200000</v>
      </c>
      <c r="AA30" s="12">
        <v>5682000</v>
      </c>
      <c r="AB30" s="129">
        <f t="shared" si="13"/>
        <v>0.90190476190476188</v>
      </c>
      <c r="AC30" s="3"/>
      <c r="AD30" s="3"/>
    </row>
    <row r="31" spans="1:30" x14ac:dyDescent="0.25">
      <c r="A31" s="3"/>
      <c r="B31" s="13" t="s">
        <v>24</v>
      </c>
      <c r="C31" s="36" t="s">
        <v>16</v>
      </c>
      <c r="D31" s="69">
        <v>7685142.8600000003</v>
      </c>
      <c r="E31" s="69">
        <v>83903.01</v>
      </c>
      <c r="F31" s="69">
        <v>5685142.8600000003</v>
      </c>
      <c r="G31" s="70">
        <f t="shared" si="14"/>
        <v>13454188.73</v>
      </c>
      <c r="H31" s="70">
        <v>208950.91</v>
      </c>
      <c r="I31" s="12">
        <f t="shared" si="15"/>
        <v>13663139.640000001</v>
      </c>
      <c r="J31" s="222">
        <v>5000000</v>
      </c>
      <c r="K31" s="223">
        <v>200000</v>
      </c>
      <c r="L31" s="223">
        <v>7950000</v>
      </c>
      <c r="M31" s="215">
        <f t="shared" si="16"/>
        <v>13150000</v>
      </c>
      <c r="N31" s="215">
        <v>250000</v>
      </c>
      <c r="O31" s="187">
        <f t="shared" si="17"/>
        <v>13400000</v>
      </c>
      <c r="P31" s="74">
        <v>2500000</v>
      </c>
      <c r="Q31" s="69">
        <v>100000</v>
      </c>
      <c r="R31" s="69">
        <v>2986237.1</v>
      </c>
      <c r="S31" s="70">
        <f t="shared" si="18"/>
        <v>5586237.0999999996</v>
      </c>
      <c r="T31" s="70">
        <v>30579</v>
      </c>
      <c r="U31" s="12">
        <f t="shared" si="19"/>
        <v>5616816.0999999996</v>
      </c>
      <c r="V31" s="230">
        <v>3513000</v>
      </c>
      <c r="W31" s="223">
        <v>200000</v>
      </c>
      <c r="X31" s="69">
        <v>8287000</v>
      </c>
      <c r="Y31" s="70">
        <f t="shared" si="20"/>
        <v>12000000</v>
      </c>
      <c r="Z31" s="70">
        <v>400000</v>
      </c>
      <c r="AA31" s="12">
        <f t="shared" si="21"/>
        <v>12400000</v>
      </c>
      <c r="AB31" s="129">
        <f t="shared" si="13"/>
        <v>0.92537313432835822</v>
      </c>
      <c r="AC31" s="3"/>
      <c r="AD31" s="3"/>
    </row>
    <row r="32" spans="1:30" x14ac:dyDescent="0.25">
      <c r="A32" s="3"/>
      <c r="B32" s="13" t="s">
        <v>26</v>
      </c>
      <c r="C32" s="36" t="s">
        <v>18</v>
      </c>
      <c r="D32" s="232">
        <v>18728660.399999999</v>
      </c>
      <c r="E32" s="69">
        <v>465474</v>
      </c>
      <c r="F32" s="69">
        <v>18728660.399999999</v>
      </c>
      <c r="G32" s="70">
        <f t="shared" si="14"/>
        <v>37922794.799999997</v>
      </c>
      <c r="H32" s="70">
        <v>2797167.5</v>
      </c>
      <c r="I32" s="12">
        <f t="shared" si="15"/>
        <v>40719962.299999997</v>
      </c>
      <c r="J32" s="222">
        <v>19400000</v>
      </c>
      <c r="K32" s="223">
        <v>500000</v>
      </c>
      <c r="L32" s="223">
        <v>19870000</v>
      </c>
      <c r="M32" s="215">
        <f t="shared" si="16"/>
        <v>39770000</v>
      </c>
      <c r="N32" s="215">
        <v>3030000</v>
      </c>
      <c r="O32" s="187">
        <f t="shared" si="17"/>
        <v>42800000</v>
      </c>
      <c r="P32" s="230">
        <v>9700000</v>
      </c>
      <c r="Q32" s="69">
        <v>250000</v>
      </c>
      <c r="R32" s="69">
        <v>9369024.4900000002</v>
      </c>
      <c r="S32" s="70">
        <f t="shared" si="18"/>
        <v>19319024.490000002</v>
      </c>
      <c r="T32" s="70">
        <v>411406.32</v>
      </c>
      <c r="U32" s="12">
        <f t="shared" si="19"/>
        <v>19730430.810000002</v>
      </c>
      <c r="V32" s="230">
        <v>19600000</v>
      </c>
      <c r="W32" s="223">
        <v>500000</v>
      </c>
      <c r="X32" s="69">
        <v>20843000</v>
      </c>
      <c r="Y32" s="70">
        <f t="shared" si="20"/>
        <v>40943000</v>
      </c>
      <c r="Z32" s="70">
        <v>3157000</v>
      </c>
      <c r="AA32" s="12">
        <f t="shared" si="21"/>
        <v>44100000</v>
      </c>
      <c r="AB32" s="129">
        <f t="shared" si="13"/>
        <v>1.030373831775701</v>
      </c>
      <c r="AC32" s="3"/>
      <c r="AD32" s="3"/>
    </row>
    <row r="33" spans="1:30" x14ac:dyDescent="0.25">
      <c r="A33" s="3"/>
      <c r="B33" s="13" t="s">
        <v>28</v>
      </c>
      <c r="C33" s="37" t="s">
        <v>42</v>
      </c>
      <c r="D33" s="232">
        <v>17784397.789999999</v>
      </c>
      <c r="E33" s="69">
        <v>465474</v>
      </c>
      <c r="F33" s="69">
        <v>17784397.789999999</v>
      </c>
      <c r="G33" s="70">
        <f t="shared" si="14"/>
        <v>36034269.579999998</v>
      </c>
      <c r="H33" s="70">
        <v>2656925.4300000002</v>
      </c>
      <c r="I33" s="12">
        <f t="shared" si="15"/>
        <v>38691195.009999998</v>
      </c>
      <c r="J33" s="222">
        <v>17600000</v>
      </c>
      <c r="K33" s="223">
        <v>500000</v>
      </c>
      <c r="L33" s="223">
        <v>17170000</v>
      </c>
      <c r="M33" s="215">
        <f t="shared" si="16"/>
        <v>35270000</v>
      </c>
      <c r="N33" s="215">
        <v>2870000</v>
      </c>
      <c r="O33" s="187">
        <f t="shared" si="17"/>
        <v>38140000</v>
      </c>
      <c r="P33" s="230">
        <v>8800000</v>
      </c>
      <c r="Q33" s="69">
        <v>250000</v>
      </c>
      <c r="R33" s="69">
        <v>7871044</v>
      </c>
      <c r="S33" s="70">
        <f t="shared" si="18"/>
        <v>16921044</v>
      </c>
      <c r="T33" s="70">
        <v>351932</v>
      </c>
      <c r="U33" s="12">
        <f t="shared" si="19"/>
        <v>17272976</v>
      </c>
      <c r="V33" s="230">
        <v>17600000</v>
      </c>
      <c r="W33" s="223">
        <v>500000</v>
      </c>
      <c r="X33" s="69">
        <v>18658000</v>
      </c>
      <c r="Y33" s="70">
        <f t="shared" si="20"/>
        <v>36758000</v>
      </c>
      <c r="Z33" s="70">
        <v>2842000</v>
      </c>
      <c r="AA33" s="12">
        <f t="shared" si="21"/>
        <v>39600000</v>
      </c>
      <c r="AB33" s="129">
        <f t="shared" si="13"/>
        <v>1.038280020975354</v>
      </c>
      <c r="AC33" s="3"/>
      <c r="AD33" s="3"/>
    </row>
    <row r="34" spans="1:30" x14ac:dyDescent="0.25">
      <c r="A34" s="3"/>
      <c r="B34" s="13" t="s">
        <v>30</v>
      </c>
      <c r="C34" s="38" t="s">
        <v>21</v>
      </c>
      <c r="D34" s="232">
        <v>944262.61</v>
      </c>
      <c r="E34" s="69"/>
      <c r="F34" s="69">
        <v>944262.61</v>
      </c>
      <c r="G34" s="70">
        <f t="shared" si="14"/>
        <v>1888525.22</v>
      </c>
      <c r="H34" s="70">
        <v>140242.10999999999</v>
      </c>
      <c r="I34" s="12">
        <f t="shared" si="15"/>
        <v>2028767.33</v>
      </c>
      <c r="J34" s="222">
        <v>1800000</v>
      </c>
      <c r="K34" s="223">
        <v>0</v>
      </c>
      <c r="L34" s="223">
        <v>2700000</v>
      </c>
      <c r="M34" s="215">
        <f>SUM(J34:L34)</f>
        <v>4500000</v>
      </c>
      <c r="N34" s="215">
        <v>160000</v>
      </c>
      <c r="O34" s="187">
        <f t="shared" si="17"/>
        <v>4660000</v>
      </c>
      <c r="P34" s="230">
        <v>900000</v>
      </c>
      <c r="Q34" s="69"/>
      <c r="R34" s="69">
        <v>1497980.49</v>
      </c>
      <c r="S34" s="70">
        <f t="shared" si="18"/>
        <v>2397980.4900000002</v>
      </c>
      <c r="T34" s="70">
        <v>59474.32</v>
      </c>
      <c r="U34" s="12">
        <f t="shared" si="19"/>
        <v>2457454.81</v>
      </c>
      <c r="V34" s="230">
        <v>2000000</v>
      </c>
      <c r="W34" s="223">
        <v>0</v>
      </c>
      <c r="X34" s="69">
        <v>2185000</v>
      </c>
      <c r="Y34" s="70">
        <f t="shared" si="20"/>
        <v>4185000</v>
      </c>
      <c r="Z34" s="70">
        <v>315000</v>
      </c>
      <c r="AA34" s="12">
        <f t="shared" si="21"/>
        <v>4500000</v>
      </c>
      <c r="AB34" s="129">
        <f t="shared" si="13"/>
        <v>0.96566523605150212</v>
      </c>
      <c r="AC34" s="3"/>
      <c r="AD34" s="3"/>
    </row>
    <row r="35" spans="1:30" x14ac:dyDescent="0.25">
      <c r="A35" s="3"/>
      <c r="B35" s="13" t="s">
        <v>32</v>
      </c>
      <c r="C35" s="36" t="s">
        <v>23</v>
      </c>
      <c r="D35" s="232">
        <v>5737716.9800000004</v>
      </c>
      <c r="E35" s="69">
        <v>26389.85</v>
      </c>
      <c r="F35" s="69">
        <v>5737716.9800000004</v>
      </c>
      <c r="G35" s="70">
        <f t="shared" si="14"/>
        <v>11501823.810000001</v>
      </c>
      <c r="H35" s="70">
        <v>856754.19</v>
      </c>
      <c r="I35" s="12">
        <f t="shared" si="15"/>
        <v>12358578</v>
      </c>
      <c r="J35" s="222">
        <v>6210360</v>
      </c>
      <c r="K35" s="223">
        <v>0</v>
      </c>
      <c r="L35" s="223">
        <v>6154020</v>
      </c>
      <c r="M35" s="215">
        <f t="shared" si="16"/>
        <v>12364380</v>
      </c>
      <c r="N35" s="215">
        <v>975620</v>
      </c>
      <c r="O35" s="187">
        <f t="shared" si="17"/>
        <v>13340000</v>
      </c>
      <c r="P35" s="230">
        <v>3105180</v>
      </c>
      <c r="Q35" s="69"/>
      <c r="R35" s="69">
        <v>2775831.46</v>
      </c>
      <c r="S35" s="70">
        <f t="shared" si="18"/>
        <v>5881011.46</v>
      </c>
      <c r="T35" s="70">
        <v>119937.54</v>
      </c>
      <c r="U35" s="12">
        <f t="shared" si="19"/>
        <v>6000949</v>
      </c>
      <c r="V35" s="230">
        <v>9050000</v>
      </c>
      <c r="W35" s="223">
        <v>0</v>
      </c>
      <c r="X35" s="69">
        <v>4870000</v>
      </c>
      <c r="Y35" s="70">
        <f t="shared" si="20"/>
        <v>13920000</v>
      </c>
      <c r="Z35" s="70">
        <v>1074000</v>
      </c>
      <c r="AA35" s="12">
        <f t="shared" si="21"/>
        <v>14994000</v>
      </c>
      <c r="AB35" s="129">
        <f t="shared" si="13"/>
        <v>1.1239880059970015</v>
      </c>
      <c r="AC35" s="3"/>
      <c r="AD35" s="3"/>
    </row>
    <row r="36" spans="1:30" x14ac:dyDescent="0.25">
      <c r="A36" s="3"/>
      <c r="B36" s="13" t="s">
        <v>33</v>
      </c>
      <c r="C36" s="36" t="s">
        <v>25</v>
      </c>
      <c r="D36" s="69">
        <v>42990.54</v>
      </c>
      <c r="E36" s="69"/>
      <c r="F36" s="69"/>
      <c r="G36" s="70">
        <f t="shared" si="14"/>
        <v>42990.54</v>
      </c>
      <c r="H36" s="70">
        <v>6119.23</v>
      </c>
      <c r="I36" s="12">
        <f t="shared" si="15"/>
        <v>49109.770000000004</v>
      </c>
      <c r="J36" s="222">
        <v>50000</v>
      </c>
      <c r="K36" s="223">
        <v>0</v>
      </c>
      <c r="L36" s="223"/>
      <c r="M36" s="215">
        <f t="shared" si="16"/>
        <v>50000</v>
      </c>
      <c r="N36" s="215"/>
      <c r="O36" s="187">
        <f t="shared" si="17"/>
        <v>50000</v>
      </c>
      <c r="P36" s="230">
        <v>0</v>
      </c>
      <c r="Q36" s="69"/>
      <c r="R36" s="69">
        <v>12576.23</v>
      </c>
      <c r="S36" s="70">
        <f t="shared" si="18"/>
        <v>12576.23</v>
      </c>
      <c r="T36" s="70"/>
      <c r="U36" s="12">
        <f t="shared" si="19"/>
        <v>12576.23</v>
      </c>
      <c r="V36" s="230">
        <v>45000</v>
      </c>
      <c r="W36" s="223">
        <v>0</v>
      </c>
      <c r="X36" s="69">
        <v>0</v>
      </c>
      <c r="Y36" s="70">
        <f t="shared" si="20"/>
        <v>45000</v>
      </c>
      <c r="Z36" s="70">
        <v>0</v>
      </c>
      <c r="AA36" s="12">
        <f t="shared" si="21"/>
        <v>45000</v>
      </c>
      <c r="AB36" s="129">
        <f t="shared" si="13"/>
        <v>0.9</v>
      </c>
      <c r="AC36" s="3"/>
      <c r="AD36" s="3"/>
    </row>
    <row r="37" spans="1:30" x14ac:dyDescent="0.25">
      <c r="A37" s="3"/>
      <c r="B37" s="13" t="s">
        <v>34</v>
      </c>
      <c r="C37" s="36" t="s">
        <v>27</v>
      </c>
      <c r="D37" s="69">
        <v>8649579.1899999995</v>
      </c>
      <c r="E37" s="69"/>
      <c r="F37" s="69"/>
      <c r="G37" s="70">
        <f t="shared" si="14"/>
        <v>8649579.1899999995</v>
      </c>
      <c r="H37" s="70">
        <v>1645057.49</v>
      </c>
      <c r="I37" s="12">
        <f t="shared" si="15"/>
        <v>10294636.68</v>
      </c>
      <c r="J37" s="222">
        <v>8500000</v>
      </c>
      <c r="K37" s="223"/>
      <c r="L37" s="223"/>
      <c r="M37" s="215">
        <f t="shared" si="16"/>
        <v>8500000</v>
      </c>
      <c r="N37" s="215">
        <v>1700000</v>
      </c>
      <c r="O37" s="187">
        <f t="shared" si="17"/>
        <v>10200000</v>
      </c>
      <c r="P37" s="230">
        <v>4683700</v>
      </c>
      <c r="Q37" s="69"/>
      <c r="R37" s="69">
        <v>0</v>
      </c>
      <c r="S37" s="70">
        <f t="shared" si="18"/>
        <v>4683700</v>
      </c>
      <c r="T37" s="70">
        <v>748081</v>
      </c>
      <c r="U37" s="12">
        <f t="shared" si="19"/>
        <v>5431781</v>
      </c>
      <c r="V37" s="230">
        <v>11042000</v>
      </c>
      <c r="W37" s="223"/>
      <c r="X37" s="69">
        <v>0</v>
      </c>
      <c r="Y37" s="70">
        <f t="shared" si="20"/>
        <v>11042000</v>
      </c>
      <c r="Z37" s="70">
        <v>1446000</v>
      </c>
      <c r="AA37" s="12">
        <f t="shared" si="21"/>
        <v>12488000</v>
      </c>
      <c r="AB37" s="129">
        <f t="shared" si="13"/>
        <v>1.2243137254901961</v>
      </c>
      <c r="AC37" s="3"/>
      <c r="AD37" s="3"/>
    </row>
    <row r="38" spans="1:30" ht="15.75" thickBot="1" x14ac:dyDescent="0.3">
      <c r="A38" s="3"/>
      <c r="B38" s="18" t="s">
        <v>35</v>
      </c>
      <c r="C38" s="89" t="s">
        <v>29</v>
      </c>
      <c r="D38" s="71">
        <v>42353.1</v>
      </c>
      <c r="E38" s="71">
        <v>435008.7</v>
      </c>
      <c r="F38" s="71">
        <v>2722306.15</v>
      </c>
      <c r="G38" s="70">
        <f t="shared" si="14"/>
        <v>3199667.9499999997</v>
      </c>
      <c r="H38" s="72">
        <v>193875.02</v>
      </c>
      <c r="I38" s="21">
        <f t="shared" si="15"/>
        <v>3393542.9699999997</v>
      </c>
      <c r="J38" s="224">
        <v>1050000</v>
      </c>
      <c r="K38" s="225">
        <v>450000</v>
      </c>
      <c r="L38" s="225">
        <v>3078000</v>
      </c>
      <c r="M38" s="216">
        <f t="shared" si="16"/>
        <v>4578000</v>
      </c>
      <c r="N38" s="216">
        <v>3032000</v>
      </c>
      <c r="O38" s="205">
        <f t="shared" si="17"/>
        <v>7610000</v>
      </c>
      <c r="P38" s="231">
        <v>116300</v>
      </c>
      <c r="Q38" s="71">
        <v>198298.23</v>
      </c>
      <c r="R38" s="71">
        <v>839266.95</v>
      </c>
      <c r="S38" s="72">
        <f t="shared" si="18"/>
        <v>1153865.18</v>
      </c>
      <c r="T38" s="72">
        <v>22272</v>
      </c>
      <c r="U38" s="21">
        <f t="shared" si="19"/>
        <v>1176137.18</v>
      </c>
      <c r="V38" s="231">
        <v>1300000</v>
      </c>
      <c r="W38" s="225">
        <v>450000</v>
      </c>
      <c r="X38" s="71">
        <v>2650000</v>
      </c>
      <c r="Y38" s="72">
        <f t="shared" si="20"/>
        <v>4400000</v>
      </c>
      <c r="Z38" s="72">
        <v>3100000</v>
      </c>
      <c r="AA38" s="21">
        <f t="shared" si="21"/>
        <v>7500000</v>
      </c>
      <c r="AB38" s="132">
        <f t="shared" si="13"/>
        <v>0.98554533508541398</v>
      </c>
      <c r="AC38" s="3"/>
      <c r="AD38" s="3"/>
    </row>
    <row r="39" spans="1:30" ht="15.75" thickBot="1" x14ac:dyDescent="0.3">
      <c r="A39" s="3"/>
      <c r="B39" s="22" t="s">
        <v>48</v>
      </c>
      <c r="C39" s="90" t="s">
        <v>31</v>
      </c>
      <c r="D39" s="39">
        <f>SUM(D35:D38)+SUM(D28:D32)</f>
        <v>54299999.980000004</v>
      </c>
      <c r="E39" s="39">
        <f>SUM(E35:E38)+SUM(E28:E32)</f>
        <v>1546350.58</v>
      </c>
      <c r="F39" s="39">
        <f>SUM(F35:F38)+SUM(F28:F32)</f>
        <v>44178260.619999997</v>
      </c>
      <c r="G39" s="128">
        <f>SUM(D39:F39)</f>
        <v>100024611.18000001</v>
      </c>
      <c r="H39" s="40">
        <f>SUM(H28:H32)+SUM(H35:H38)</f>
        <v>9834700.3300000001</v>
      </c>
      <c r="I39" s="41">
        <f>SUM(I35:I38)+SUM(I28:I32)</f>
        <v>109859311.51000001</v>
      </c>
      <c r="J39" s="226">
        <f>SUM(J35:J38)+SUM(J28:J32)</f>
        <v>52000000</v>
      </c>
      <c r="K39" s="226">
        <f>SUM(K35:K38)+SUM(K28:K32)</f>
        <v>1800000</v>
      </c>
      <c r="L39" s="226">
        <f>SUM(L35:L38)+SUM(L28:L32)</f>
        <v>49112380</v>
      </c>
      <c r="M39" s="217">
        <f>SUM(J39:L39)</f>
        <v>102912380</v>
      </c>
      <c r="N39" s="218">
        <f>SUM(N28:N32)+SUM(N35:N38)</f>
        <v>10087620</v>
      </c>
      <c r="O39" s="219">
        <f>SUM(O35:O38)+SUM(O28:O32)</f>
        <v>113000000</v>
      </c>
      <c r="P39" s="39">
        <f>SUM(P35:P38)+SUM(P28:P32)</f>
        <v>26000000</v>
      </c>
      <c r="Q39" s="39">
        <f>SUM(Q35:Q38)+SUM(Q28:Q32)</f>
        <v>910599.25</v>
      </c>
      <c r="R39" s="39">
        <f>SUM(R35:R38)+SUM(R28:R32)</f>
        <v>21607243.590000004</v>
      </c>
      <c r="S39" s="128">
        <f>SUM(P39:R39)</f>
        <v>48517842.840000004</v>
      </c>
      <c r="T39" s="40">
        <f>SUM(T28:T32)+SUM(T35:T38)</f>
        <v>2614648.08</v>
      </c>
      <c r="U39" s="41">
        <f>SUM(U35:U38)+SUM(U28:U32)</f>
        <v>51132490.920000002</v>
      </c>
      <c r="V39" s="39">
        <f>SUM(V35:V38)+SUM(V28:V32)</f>
        <v>55000000</v>
      </c>
      <c r="W39" s="39">
        <f>SUM(W35:W38)+SUM(W28:W32)</f>
        <v>1800000</v>
      </c>
      <c r="X39" s="39">
        <f>SUM(X35:X38)+SUM(X28:X32)</f>
        <v>53223000</v>
      </c>
      <c r="Y39" s="128">
        <f>SUM(V39:X39)</f>
        <v>110023000</v>
      </c>
      <c r="Z39" s="40">
        <f>SUM(Z28:Z32)+SUM(Z35:Z38)</f>
        <v>10377000</v>
      </c>
      <c r="AA39" s="41">
        <f>SUM(AA35:AA38)+SUM(AA28:AA32)</f>
        <v>120400000</v>
      </c>
      <c r="AB39" s="134">
        <f t="shared" si="13"/>
        <v>1.0654867256637168</v>
      </c>
      <c r="AC39" s="3"/>
      <c r="AD39" s="3"/>
    </row>
    <row r="40" spans="1:30" ht="19.5" thickBot="1" x14ac:dyDescent="0.35">
      <c r="A40" s="3"/>
      <c r="B40" s="94" t="s">
        <v>49</v>
      </c>
      <c r="C40" s="95" t="s">
        <v>51</v>
      </c>
      <c r="D40" s="96">
        <f t="shared" ref="D40:O40" si="22">D24-D39</f>
        <v>1.9999995827674866E-2</v>
      </c>
      <c r="E40" s="96">
        <f t="shared" si="22"/>
        <v>-1.0000000009313226E-2</v>
      </c>
      <c r="F40" s="96">
        <f t="shared" si="22"/>
        <v>-4041363.3999999985</v>
      </c>
      <c r="G40" s="105">
        <f t="shared" si="22"/>
        <v>1072051.3699999899</v>
      </c>
      <c r="H40" s="105">
        <f t="shared" si="22"/>
        <v>1530202.2300000004</v>
      </c>
      <c r="I40" s="106">
        <f t="shared" si="22"/>
        <v>2602253.599999994</v>
      </c>
      <c r="J40" s="96">
        <f t="shared" si="22"/>
        <v>0</v>
      </c>
      <c r="K40" s="96">
        <f>K24-K39</f>
        <v>0</v>
      </c>
      <c r="L40" s="96">
        <f t="shared" si="22"/>
        <v>-412380</v>
      </c>
      <c r="M40" s="180">
        <f t="shared" si="22"/>
        <v>-412380</v>
      </c>
      <c r="N40" s="180">
        <f t="shared" si="22"/>
        <v>412380</v>
      </c>
      <c r="O40" s="181">
        <f t="shared" si="22"/>
        <v>0</v>
      </c>
      <c r="P40" s="96">
        <f t="shared" ref="P40:U40" si="23">P24-P39</f>
        <v>0</v>
      </c>
      <c r="Q40" s="96">
        <f t="shared" si="23"/>
        <v>0</v>
      </c>
      <c r="R40" s="96">
        <f t="shared" si="23"/>
        <v>-3436136.8900000043</v>
      </c>
      <c r="S40" s="105">
        <f t="shared" si="23"/>
        <v>-3436136.8900000006</v>
      </c>
      <c r="T40" s="105">
        <f t="shared" si="23"/>
        <v>3045005.3200000003</v>
      </c>
      <c r="U40" s="106">
        <f t="shared" si="23"/>
        <v>-391131.5700000003</v>
      </c>
      <c r="V40" s="96">
        <f t="shared" ref="V40:AA40" si="24">V24-V39</f>
        <v>0</v>
      </c>
      <c r="W40" s="96">
        <f t="shared" si="24"/>
        <v>0</v>
      </c>
      <c r="X40" s="96">
        <f t="shared" si="24"/>
        <v>-623000</v>
      </c>
      <c r="Y40" s="105">
        <f t="shared" si="24"/>
        <v>-623000</v>
      </c>
      <c r="Z40" s="105">
        <f t="shared" si="24"/>
        <v>623000</v>
      </c>
      <c r="AA40" s="106">
        <f t="shared" si="24"/>
        <v>0</v>
      </c>
      <c r="AB40" s="135" t="e">
        <f t="shared" si="13"/>
        <v>#DIV/0!</v>
      </c>
      <c r="AC40" s="3"/>
      <c r="AD40" s="3"/>
    </row>
    <row r="41" spans="1:30" ht="15.75" thickBot="1" x14ac:dyDescent="0.3">
      <c r="A41" s="3"/>
      <c r="B41" s="97" t="s">
        <v>50</v>
      </c>
      <c r="C41" s="98" t="s">
        <v>65</v>
      </c>
      <c r="D41" s="99"/>
      <c r="E41" s="100"/>
      <c r="F41" s="100"/>
      <c r="G41" s="101"/>
      <c r="H41" s="102"/>
      <c r="I41" s="103">
        <f>I40-D16</f>
        <v>-51697746.400000006</v>
      </c>
      <c r="J41" s="99"/>
      <c r="K41" s="100"/>
      <c r="L41" s="100"/>
      <c r="M41" s="101"/>
      <c r="N41" s="104"/>
      <c r="O41" s="103">
        <f>O40-J16</f>
        <v>-52000000</v>
      </c>
      <c r="P41" s="99"/>
      <c r="Q41" s="100"/>
      <c r="R41" s="100"/>
      <c r="S41" s="101"/>
      <c r="T41" s="104"/>
      <c r="U41" s="103">
        <f>U40-P16</f>
        <v>-26391131.57</v>
      </c>
      <c r="V41" s="99"/>
      <c r="W41" s="100"/>
      <c r="X41" s="100"/>
      <c r="Y41" s="101"/>
      <c r="Z41" s="104"/>
      <c r="AA41" s="103">
        <f>AA40-V16</f>
        <v>-55000000</v>
      </c>
      <c r="AB41" s="129">
        <f t="shared" si="13"/>
        <v>1.0576923076923077</v>
      </c>
      <c r="AC41" s="3"/>
      <c r="AD41" s="3"/>
    </row>
    <row r="42" spans="1:30" ht="8.25" customHeight="1" thickBot="1" x14ac:dyDescent="0.3">
      <c r="A42" s="3"/>
      <c r="B42" s="78"/>
      <c r="C42" s="45"/>
      <c r="D42" s="79"/>
      <c r="E42" s="46"/>
      <c r="F42" s="46"/>
      <c r="G42" s="3"/>
      <c r="H42" s="46"/>
      <c r="I42" s="46"/>
      <c r="J42" s="79"/>
      <c r="K42" s="46"/>
      <c r="L42" s="46"/>
      <c r="M42" s="3"/>
      <c r="N42" s="46"/>
      <c r="O42" s="46"/>
      <c r="P42" s="46"/>
      <c r="Q42" s="46"/>
      <c r="R42" s="46"/>
      <c r="S42" s="46"/>
      <c r="T42" s="46"/>
      <c r="U42" s="46"/>
      <c r="V42" s="3"/>
      <c r="W42" s="3"/>
      <c r="X42" s="3"/>
      <c r="Y42" s="3"/>
      <c r="Z42" s="3"/>
      <c r="AA42" s="3"/>
      <c r="AB42" s="3"/>
      <c r="AC42" s="3"/>
      <c r="AD42" s="3"/>
    </row>
    <row r="43" spans="1:30" ht="15.75" customHeight="1" thickBot="1" x14ac:dyDescent="0.3">
      <c r="A43" s="3"/>
      <c r="B43" s="78"/>
      <c r="C43" s="277" t="s">
        <v>83</v>
      </c>
      <c r="D43" s="93" t="s">
        <v>41</v>
      </c>
      <c r="E43" s="42" t="s">
        <v>84</v>
      </c>
      <c r="F43" s="43" t="s">
        <v>36</v>
      </c>
      <c r="G43" s="46"/>
      <c r="H43" s="46"/>
      <c r="I43" s="47"/>
      <c r="J43" s="93" t="s">
        <v>41</v>
      </c>
      <c r="K43" s="42" t="s">
        <v>84</v>
      </c>
      <c r="L43" s="43" t="s">
        <v>36</v>
      </c>
      <c r="M43" s="46"/>
      <c r="N43" s="46"/>
      <c r="O43" s="46"/>
      <c r="P43" s="93" t="s">
        <v>41</v>
      </c>
      <c r="Q43" s="42" t="s">
        <v>84</v>
      </c>
      <c r="R43" s="43" t="s">
        <v>36</v>
      </c>
      <c r="S43" s="3"/>
      <c r="T43" s="3"/>
      <c r="U43" s="3"/>
      <c r="V43" s="93" t="s">
        <v>41</v>
      </c>
      <c r="W43" s="42" t="s">
        <v>84</v>
      </c>
      <c r="X43" s="43" t="s">
        <v>36</v>
      </c>
      <c r="Y43" s="3"/>
      <c r="Z43" s="3"/>
      <c r="AA43" s="3"/>
      <c r="AB43" s="3"/>
      <c r="AC43" s="3"/>
      <c r="AD43" s="3"/>
    </row>
    <row r="44" spans="1:30" ht="15.75" thickBot="1" x14ac:dyDescent="0.3">
      <c r="A44" s="3"/>
      <c r="B44" s="78"/>
      <c r="C44" s="278"/>
      <c r="D44" s="81"/>
      <c r="E44" s="91"/>
      <c r="F44" s="92">
        <v>0</v>
      </c>
      <c r="G44" s="46"/>
      <c r="H44" s="46"/>
      <c r="I44" s="47"/>
      <c r="J44" s="81"/>
      <c r="K44" s="91"/>
      <c r="L44" s="92">
        <v>0</v>
      </c>
      <c r="M44" s="80"/>
      <c r="N44" s="80"/>
      <c r="O44" s="80"/>
      <c r="P44" s="81"/>
      <c r="Q44" s="91"/>
      <c r="R44" s="92">
        <v>0</v>
      </c>
      <c r="S44" s="3"/>
      <c r="T44" s="3"/>
      <c r="U44" s="3"/>
      <c r="V44" s="81"/>
      <c r="W44" s="91"/>
      <c r="X44" s="92">
        <v>0</v>
      </c>
      <c r="Y44" s="3"/>
      <c r="Z44" s="3"/>
      <c r="AA44" s="3"/>
      <c r="AB44" s="3"/>
      <c r="AC44" s="3"/>
      <c r="AD44" s="3"/>
    </row>
    <row r="45" spans="1:30" ht="8.25" customHeight="1" thickBot="1" x14ac:dyDescent="0.3">
      <c r="A45" s="3"/>
      <c r="B45" s="78"/>
      <c r="C45" s="45"/>
      <c r="D45" s="80"/>
      <c r="E45" s="46"/>
      <c r="F45" s="46"/>
      <c r="G45" s="46"/>
      <c r="H45" s="46"/>
      <c r="I45" s="47"/>
      <c r="J45" s="46"/>
      <c r="K45" s="46"/>
      <c r="L45" s="46"/>
      <c r="M45" s="46"/>
      <c r="N45" s="46"/>
      <c r="O45" s="47"/>
      <c r="P45" s="47"/>
      <c r="Q45" s="47"/>
      <c r="R45" s="47"/>
      <c r="S45" s="47"/>
      <c r="T45" s="47"/>
      <c r="U45" s="47"/>
      <c r="V45" s="3"/>
      <c r="W45" s="3"/>
      <c r="X45" s="3"/>
      <c r="Y45" s="3"/>
      <c r="Z45" s="3"/>
      <c r="AA45" s="3"/>
      <c r="AB45" s="3"/>
      <c r="AC45" s="3"/>
      <c r="AD45" s="3"/>
    </row>
    <row r="46" spans="1:30" ht="37.5" customHeight="1" thickBot="1" x14ac:dyDescent="0.3">
      <c r="A46" s="3"/>
      <c r="B46" s="78"/>
      <c r="C46" s="277" t="s">
        <v>86</v>
      </c>
      <c r="D46" s="82" t="s">
        <v>87</v>
      </c>
      <c r="E46" s="83" t="s">
        <v>85</v>
      </c>
      <c r="F46" s="46"/>
      <c r="G46" s="46"/>
      <c r="H46" s="46"/>
      <c r="I46" s="47"/>
      <c r="J46" s="82" t="s">
        <v>87</v>
      </c>
      <c r="K46" s="83" t="s">
        <v>85</v>
      </c>
      <c r="L46" s="130"/>
      <c r="M46" s="130"/>
      <c r="N46" s="3"/>
      <c r="O46" s="3"/>
      <c r="P46" s="82" t="s">
        <v>87</v>
      </c>
      <c r="Q46" s="83" t="s">
        <v>85</v>
      </c>
      <c r="R46" s="3"/>
      <c r="S46" s="3"/>
      <c r="T46" s="3"/>
      <c r="U46" s="3"/>
      <c r="V46" s="82" t="s">
        <v>87</v>
      </c>
      <c r="W46" s="83" t="s">
        <v>85</v>
      </c>
      <c r="X46" s="3"/>
      <c r="Y46" s="3"/>
      <c r="Z46" s="3"/>
      <c r="AA46" s="3"/>
      <c r="AB46" s="3"/>
      <c r="AC46" s="3"/>
      <c r="AD46" s="3"/>
    </row>
    <row r="47" spans="1:30" ht="15.75" thickBot="1" x14ac:dyDescent="0.3">
      <c r="A47" s="3"/>
      <c r="B47" s="44"/>
      <c r="C47" s="279"/>
      <c r="D47" s="81">
        <v>10000000</v>
      </c>
      <c r="E47" s="84">
        <v>0</v>
      </c>
      <c r="F47" s="46"/>
      <c r="G47" s="46"/>
      <c r="H47" s="46"/>
      <c r="I47" s="47"/>
      <c r="J47" s="81">
        <v>0</v>
      </c>
      <c r="K47" s="84">
        <v>0</v>
      </c>
      <c r="L47" s="131"/>
      <c r="M47" s="131"/>
      <c r="N47" s="3"/>
      <c r="O47" s="3"/>
      <c r="P47" s="81">
        <v>0</v>
      </c>
      <c r="Q47" s="84">
        <v>0</v>
      </c>
      <c r="R47" s="3"/>
      <c r="S47" s="3"/>
      <c r="T47" s="3"/>
      <c r="U47" s="3"/>
      <c r="V47" s="81">
        <v>0</v>
      </c>
      <c r="W47" s="84">
        <v>0</v>
      </c>
      <c r="X47" s="3"/>
      <c r="Y47" s="3"/>
      <c r="Z47" s="3"/>
      <c r="AA47" s="3"/>
      <c r="AB47" s="3"/>
      <c r="AC47" s="3"/>
      <c r="AD47" s="3"/>
    </row>
    <row r="48" spans="1:30" x14ac:dyDescent="0.25">
      <c r="A48" s="3"/>
      <c r="B48" s="44"/>
      <c r="C48" s="45"/>
      <c r="D48" s="46"/>
      <c r="E48" s="46"/>
      <c r="F48" s="46"/>
      <c r="G48" s="46"/>
      <c r="H48" s="46"/>
      <c r="I48" s="47"/>
      <c r="J48" s="46"/>
      <c r="K48" s="46"/>
      <c r="L48" s="46"/>
      <c r="M48" s="46"/>
      <c r="N48" s="46"/>
      <c r="O48" s="47"/>
      <c r="P48" s="47"/>
      <c r="Q48" s="47"/>
      <c r="R48" s="47"/>
      <c r="S48" s="47"/>
      <c r="T48" s="47"/>
      <c r="U48" s="47"/>
      <c r="V48" s="3"/>
      <c r="W48" s="3"/>
      <c r="X48" s="3"/>
      <c r="Y48" s="3"/>
      <c r="Z48" s="3"/>
      <c r="AA48" s="3"/>
      <c r="AB48" s="3"/>
      <c r="AC48" s="3"/>
      <c r="AD48" s="3"/>
    </row>
    <row r="49" spans="1:30" x14ac:dyDescent="0.25">
      <c r="A49" s="3"/>
      <c r="B49" s="44"/>
      <c r="C49" s="85" t="s">
        <v>82</v>
      </c>
      <c r="D49" s="86" t="s">
        <v>73</v>
      </c>
      <c r="E49" s="86" t="s">
        <v>74</v>
      </c>
      <c r="F49" s="86" t="s">
        <v>91</v>
      </c>
      <c r="G49" s="86" t="s">
        <v>93</v>
      </c>
      <c r="H49" s="46"/>
      <c r="I49" s="3"/>
      <c r="J49" s="86" t="s">
        <v>73</v>
      </c>
      <c r="K49" s="86" t="s">
        <v>74</v>
      </c>
      <c r="L49" s="86" t="s">
        <v>91</v>
      </c>
      <c r="M49" s="86" t="s">
        <v>94</v>
      </c>
      <c r="N49" s="3"/>
      <c r="O49" s="3"/>
      <c r="P49" s="86" t="s">
        <v>73</v>
      </c>
      <c r="Q49" s="86" t="s">
        <v>74</v>
      </c>
      <c r="R49" s="86" t="s">
        <v>91</v>
      </c>
      <c r="S49" s="86" t="s">
        <v>94</v>
      </c>
      <c r="T49" s="3"/>
      <c r="U49" s="3"/>
      <c r="V49" s="86" t="s">
        <v>95</v>
      </c>
      <c r="W49" s="86" t="s">
        <v>74</v>
      </c>
      <c r="X49" s="86" t="s">
        <v>91</v>
      </c>
      <c r="Y49" s="86" t="s">
        <v>94</v>
      </c>
      <c r="Z49" s="3"/>
      <c r="AA49" s="3"/>
      <c r="AB49" s="3"/>
      <c r="AC49" s="3"/>
      <c r="AD49" s="3"/>
    </row>
    <row r="50" spans="1:30" x14ac:dyDescent="0.25">
      <c r="A50" s="3"/>
      <c r="B50" s="44"/>
      <c r="C50" s="48" t="s">
        <v>70</v>
      </c>
      <c r="D50" s="49">
        <f>D51+D52+D53+D54</f>
        <v>33466518.369999997</v>
      </c>
      <c r="E50" s="49">
        <f t="shared" ref="E50:F50" si="25">E51+E52+E53+E54</f>
        <v>19818261.449999999</v>
      </c>
      <c r="F50" s="49">
        <f t="shared" si="25"/>
        <v>9635164.870000001</v>
      </c>
      <c r="G50" s="49">
        <f>D50+E50-F50</f>
        <v>43649614.949999988</v>
      </c>
      <c r="H50" s="46"/>
      <c r="I50" s="3"/>
      <c r="J50" s="49"/>
      <c r="K50" s="75"/>
      <c r="L50" s="75"/>
      <c r="M50" s="49">
        <f>J50+K50-L50</f>
        <v>0</v>
      </c>
      <c r="N50" s="3"/>
      <c r="O50" s="3"/>
      <c r="P50" s="75"/>
      <c r="Q50" s="75"/>
      <c r="R50" s="75"/>
      <c r="S50" s="49">
        <f>P50+Q50-R50</f>
        <v>0</v>
      </c>
      <c r="T50" s="3"/>
      <c r="U50" s="3"/>
      <c r="V50" s="75"/>
      <c r="W50" s="75"/>
      <c r="X50" s="75"/>
      <c r="Y50" s="49">
        <f>V50+W50-X50</f>
        <v>0</v>
      </c>
      <c r="Z50" s="3"/>
      <c r="AA50" s="3"/>
      <c r="AB50" s="3"/>
      <c r="AC50" s="3"/>
      <c r="AD50" s="3"/>
    </row>
    <row r="51" spans="1:30" x14ac:dyDescent="0.25">
      <c r="A51" s="3"/>
      <c r="B51" s="44"/>
      <c r="C51" s="48" t="s">
        <v>71</v>
      </c>
      <c r="D51" s="75">
        <v>5344800.7300000004</v>
      </c>
      <c r="E51" s="75">
        <v>1618316.81</v>
      </c>
      <c r="F51" s="75"/>
      <c r="G51" s="49">
        <f t="shared" ref="G51:G54" si="26">D51+E51-F51</f>
        <v>6963117.540000001</v>
      </c>
      <c r="H51" s="46"/>
      <c r="I51" s="3"/>
      <c r="J51" s="49">
        <v>7000000</v>
      </c>
      <c r="K51" s="75">
        <v>350000</v>
      </c>
      <c r="L51" s="75">
        <v>2000000</v>
      </c>
      <c r="M51" s="49">
        <f t="shared" ref="M51:M54" si="27">J51+K51-L51</f>
        <v>5350000</v>
      </c>
      <c r="N51" s="3"/>
      <c r="O51" s="3"/>
      <c r="P51" s="49">
        <v>6963117.5</v>
      </c>
      <c r="Q51" s="75">
        <v>2703512.26</v>
      </c>
      <c r="R51" s="75"/>
      <c r="S51" s="49">
        <f t="shared" ref="S51:S54" si="28">P51+Q51-R51</f>
        <v>9666629.7599999998</v>
      </c>
      <c r="T51" s="3"/>
      <c r="U51" s="3"/>
      <c r="V51" s="49">
        <f t="shared" ref="V51:V54" si="29">S51+T51-U51</f>
        <v>9666629.7599999998</v>
      </c>
      <c r="W51" s="75"/>
      <c r="X51" s="75">
        <v>1500000</v>
      </c>
      <c r="Y51" s="49">
        <f t="shared" ref="Y51:Y54" si="30">V51+W51-X51</f>
        <v>8166629.7599999998</v>
      </c>
      <c r="Z51" s="3"/>
      <c r="AA51" s="3"/>
      <c r="AB51" s="3"/>
      <c r="AC51" s="3"/>
      <c r="AD51" s="3"/>
    </row>
    <row r="52" spans="1:30" x14ac:dyDescent="0.25">
      <c r="A52" s="3"/>
      <c r="B52" s="44"/>
      <c r="C52" s="48" t="s">
        <v>72</v>
      </c>
      <c r="D52" s="75">
        <v>26769970.489999998</v>
      </c>
      <c r="E52" s="75">
        <v>17857737.34</v>
      </c>
      <c r="F52" s="75">
        <v>9162010.5600000005</v>
      </c>
      <c r="G52" s="49">
        <f t="shared" si="26"/>
        <v>35465697.269999996</v>
      </c>
      <c r="H52" s="46"/>
      <c r="I52" s="3"/>
      <c r="J52" s="235">
        <v>35000000</v>
      </c>
      <c r="K52" s="75">
        <v>20200000</v>
      </c>
      <c r="L52" s="75">
        <v>30000000</v>
      </c>
      <c r="M52" s="49">
        <f t="shared" si="27"/>
        <v>25200000</v>
      </c>
      <c r="N52" s="3"/>
      <c r="O52" s="3"/>
      <c r="P52" s="235">
        <v>35465697.270000003</v>
      </c>
      <c r="Q52" s="75">
        <v>10465000</v>
      </c>
      <c r="R52" s="75">
        <v>3872000</v>
      </c>
      <c r="S52" s="49">
        <f t="shared" si="28"/>
        <v>42058697.270000003</v>
      </c>
      <c r="T52" s="3"/>
      <c r="U52" s="3"/>
      <c r="V52" s="49">
        <f t="shared" si="29"/>
        <v>42058697.270000003</v>
      </c>
      <c r="W52" s="75">
        <v>11042000</v>
      </c>
      <c r="X52" s="75">
        <v>2000000</v>
      </c>
      <c r="Y52" s="49">
        <f t="shared" si="30"/>
        <v>51100697.270000003</v>
      </c>
      <c r="Z52" s="3"/>
      <c r="AA52" s="3"/>
      <c r="AB52" s="3"/>
      <c r="AC52" s="3"/>
      <c r="AD52" s="3"/>
    </row>
    <row r="53" spans="1:30" x14ac:dyDescent="0.25">
      <c r="A53" s="3"/>
      <c r="B53" s="44"/>
      <c r="C53" s="48" t="s">
        <v>88</v>
      </c>
      <c r="D53" s="75">
        <v>690000</v>
      </c>
      <c r="E53" s="75"/>
      <c r="F53" s="75"/>
      <c r="G53" s="49">
        <f t="shared" si="26"/>
        <v>690000</v>
      </c>
      <c r="H53" s="46"/>
      <c r="I53" s="3"/>
      <c r="J53" s="49">
        <v>690000</v>
      </c>
      <c r="K53" s="75">
        <v>0</v>
      </c>
      <c r="L53" s="75">
        <v>0</v>
      </c>
      <c r="M53" s="49">
        <f t="shared" si="27"/>
        <v>690000</v>
      </c>
      <c r="N53" s="3"/>
      <c r="O53" s="3"/>
      <c r="P53" s="49">
        <v>690000</v>
      </c>
      <c r="Q53" s="75">
        <v>0</v>
      </c>
      <c r="R53" s="75">
        <v>0</v>
      </c>
      <c r="S53" s="49">
        <f t="shared" si="28"/>
        <v>690000</v>
      </c>
      <c r="T53" s="3"/>
      <c r="U53" s="3"/>
      <c r="V53" s="49">
        <f t="shared" si="29"/>
        <v>690000</v>
      </c>
      <c r="W53" s="75">
        <v>0</v>
      </c>
      <c r="X53" s="75">
        <v>0</v>
      </c>
      <c r="Y53" s="49">
        <f t="shared" si="30"/>
        <v>690000</v>
      </c>
      <c r="Z53" s="3"/>
      <c r="AA53" s="3"/>
      <c r="AB53" s="3"/>
      <c r="AC53" s="3"/>
      <c r="AD53" s="3"/>
    </row>
    <row r="54" spans="1:30" x14ac:dyDescent="0.25">
      <c r="A54" s="3"/>
      <c r="B54" s="44"/>
      <c r="C54" s="118" t="s">
        <v>89</v>
      </c>
      <c r="D54" s="75">
        <v>661747.15</v>
      </c>
      <c r="E54" s="75">
        <v>342207.3</v>
      </c>
      <c r="F54" s="75">
        <v>473154.31</v>
      </c>
      <c r="G54" s="49">
        <f t="shared" si="26"/>
        <v>530800.1399999999</v>
      </c>
      <c r="H54" s="46"/>
      <c r="I54" s="3"/>
      <c r="J54" s="49">
        <v>600000</v>
      </c>
      <c r="K54" s="75">
        <v>396400</v>
      </c>
      <c r="L54" s="75">
        <v>420000</v>
      </c>
      <c r="M54" s="49">
        <f t="shared" si="27"/>
        <v>576400</v>
      </c>
      <c r="N54" s="3"/>
      <c r="O54" s="3"/>
      <c r="P54" s="49">
        <v>530800.1</v>
      </c>
      <c r="Q54" s="75">
        <v>396400</v>
      </c>
      <c r="R54" s="75">
        <v>420000</v>
      </c>
      <c r="S54" s="49">
        <f t="shared" si="28"/>
        <v>507200.1</v>
      </c>
      <c r="T54" s="3"/>
      <c r="U54" s="3"/>
      <c r="V54" s="49">
        <f t="shared" si="29"/>
        <v>507200.1</v>
      </c>
      <c r="W54" s="75">
        <v>396400</v>
      </c>
      <c r="X54" s="75">
        <v>420000</v>
      </c>
      <c r="Y54" s="49">
        <f t="shared" si="30"/>
        <v>483600.1</v>
      </c>
      <c r="Z54" s="3"/>
      <c r="AA54" s="3"/>
      <c r="AB54" s="3"/>
      <c r="AC54" s="3"/>
      <c r="AD54" s="3"/>
    </row>
    <row r="55" spans="1:30" ht="10.5" customHeight="1" x14ac:dyDescent="0.25">
      <c r="A55" s="3"/>
      <c r="B55" s="44"/>
      <c r="C55" s="45"/>
      <c r="D55" s="46"/>
      <c r="E55" s="46"/>
      <c r="F55" s="46"/>
      <c r="G55" s="46"/>
      <c r="H55" s="46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</row>
    <row r="56" spans="1:30" x14ac:dyDescent="0.25">
      <c r="A56" s="3"/>
      <c r="B56" s="44"/>
      <c r="C56" s="85" t="s">
        <v>75</v>
      </c>
      <c r="D56" s="86" t="s">
        <v>76</v>
      </c>
      <c r="E56" s="86" t="s">
        <v>96</v>
      </c>
      <c r="F56" s="46"/>
      <c r="G56" s="46"/>
      <c r="H56" s="46"/>
      <c r="I56" s="47"/>
      <c r="J56" s="86" t="s">
        <v>97</v>
      </c>
      <c r="K56" s="46"/>
      <c r="L56" s="46"/>
      <c r="M56" s="46"/>
      <c r="N56" s="46"/>
      <c r="O56" s="47"/>
      <c r="P56" s="86" t="s">
        <v>98</v>
      </c>
      <c r="Q56" s="47"/>
      <c r="R56" s="47"/>
      <c r="S56" s="47"/>
      <c r="T56" s="47"/>
      <c r="U56" s="47"/>
      <c r="V56" s="86" t="s">
        <v>97</v>
      </c>
      <c r="W56" s="3"/>
      <c r="X56" s="3"/>
      <c r="Y56" s="3"/>
      <c r="Z56" s="3"/>
      <c r="AA56" s="3"/>
      <c r="AB56" s="3"/>
      <c r="AC56" s="3"/>
      <c r="AD56" s="3"/>
    </row>
    <row r="57" spans="1:30" x14ac:dyDescent="0.25">
      <c r="A57" s="3"/>
      <c r="B57" s="44"/>
      <c r="C57" s="48"/>
      <c r="D57" s="76">
        <v>79</v>
      </c>
      <c r="E57" s="76">
        <v>80</v>
      </c>
      <c r="F57" s="46"/>
      <c r="G57" s="46"/>
      <c r="H57" s="46"/>
      <c r="I57" s="47"/>
      <c r="J57" s="76">
        <v>93</v>
      </c>
      <c r="K57" s="46"/>
      <c r="L57" s="46"/>
      <c r="M57" s="46"/>
      <c r="N57" s="46"/>
      <c r="O57" s="47"/>
      <c r="P57" s="76">
        <v>85.8</v>
      </c>
      <c r="Q57" s="47"/>
      <c r="R57" s="47"/>
      <c r="S57" s="47"/>
      <c r="T57" s="47"/>
      <c r="U57" s="47"/>
      <c r="V57" s="76">
        <v>90</v>
      </c>
      <c r="W57" s="3"/>
      <c r="X57" s="3"/>
      <c r="Y57" s="3"/>
      <c r="Z57" s="3"/>
      <c r="AA57" s="3"/>
      <c r="AB57" s="3"/>
      <c r="AC57" s="3"/>
      <c r="AD57" s="3"/>
    </row>
    <row r="58" spans="1:30" x14ac:dyDescent="0.25">
      <c r="A58" s="3"/>
      <c r="B58" s="44"/>
      <c r="C58" s="45"/>
      <c r="D58" s="46"/>
      <c r="E58" s="46"/>
      <c r="F58" s="46"/>
      <c r="G58" s="46"/>
      <c r="H58" s="46"/>
      <c r="I58" s="47"/>
      <c r="J58" s="46"/>
      <c r="K58" s="46"/>
      <c r="L58" s="46"/>
      <c r="M58" s="46"/>
      <c r="N58" s="46"/>
      <c r="O58" s="47"/>
      <c r="P58" s="47"/>
      <c r="Q58" s="47"/>
      <c r="R58" s="47"/>
      <c r="S58" s="47"/>
      <c r="T58" s="47"/>
      <c r="U58" s="47"/>
      <c r="V58" s="3"/>
      <c r="W58" s="3"/>
      <c r="X58" s="3"/>
      <c r="Y58" s="3"/>
      <c r="Z58" s="3"/>
      <c r="AA58" s="3"/>
      <c r="AB58" s="3"/>
      <c r="AC58" s="3"/>
      <c r="AD58" s="3"/>
    </row>
    <row r="59" spans="1:30" x14ac:dyDescent="0.25">
      <c r="A59" s="3"/>
      <c r="B59" s="88" t="s">
        <v>92</v>
      </c>
      <c r="C59" s="87"/>
      <c r="D59" s="284"/>
      <c r="E59" s="284"/>
      <c r="F59" s="284"/>
      <c r="G59" s="284"/>
      <c r="H59" s="284"/>
      <c r="I59" s="284"/>
      <c r="J59" s="284"/>
      <c r="K59" s="284"/>
      <c r="L59" s="284"/>
      <c r="M59" s="284"/>
      <c r="N59" s="284"/>
      <c r="O59" s="284"/>
      <c r="P59" s="284"/>
      <c r="Q59" s="284"/>
      <c r="R59" s="284"/>
      <c r="S59" s="284"/>
      <c r="T59" s="284"/>
      <c r="U59" s="284"/>
      <c r="V59" s="136"/>
      <c r="W59" s="136"/>
      <c r="X59" s="136"/>
      <c r="Y59" s="136"/>
      <c r="Z59" s="136"/>
      <c r="AA59" s="136"/>
      <c r="AB59" s="137"/>
      <c r="AC59" s="3"/>
      <c r="AD59" s="3"/>
    </row>
    <row r="60" spans="1:30" x14ac:dyDescent="0.25">
      <c r="A60" s="3"/>
      <c r="B60" s="108"/>
      <c r="M60"/>
      <c r="AB60" s="109"/>
      <c r="AC60" s="3"/>
      <c r="AD60" s="3"/>
    </row>
    <row r="61" spans="1:30" x14ac:dyDescent="0.25">
      <c r="A61" s="3"/>
      <c r="B61" s="275" t="s">
        <v>123</v>
      </c>
      <c r="C61" s="273"/>
      <c r="D61" s="273"/>
      <c r="E61" s="273"/>
      <c r="F61" s="273"/>
      <c r="G61" s="273"/>
      <c r="H61" s="273"/>
      <c r="I61" s="273"/>
      <c r="J61" s="273"/>
      <c r="K61" s="273"/>
      <c r="L61" s="273"/>
      <c r="M61" s="273"/>
      <c r="N61" s="273"/>
      <c r="O61" s="273"/>
      <c r="P61" s="273"/>
      <c r="Q61" s="273"/>
      <c r="R61" s="273"/>
      <c r="S61" s="273"/>
      <c r="T61" s="273"/>
      <c r="U61" s="273"/>
      <c r="AB61" s="109"/>
      <c r="AC61" s="3"/>
      <c r="AD61" s="3"/>
    </row>
    <row r="62" spans="1:30" x14ac:dyDescent="0.25">
      <c r="A62" s="3"/>
      <c r="B62" s="275" t="s">
        <v>138</v>
      </c>
      <c r="C62" s="273"/>
      <c r="D62" s="273"/>
      <c r="E62" s="273"/>
      <c r="F62" s="273"/>
      <c r="G62" s="273"/>
      <c r="H62" s="273"/>
      <c r="I62" s="273"/>
      <c r="J62" s="273"/>
      <c r="K62" s="273"/>
      <c r="L62" s="273"/>
      <c r="M62" s="273"/>
      <c r="N62" s="273"/>
      <c r="O62" s="273"/>
      <c r="P62" s="273"/>
      <c r="Q62" s="273"/>
      <c r="R62" s="273"/>
      <c r="S62" s="273"/>
      <c r="T62" s="273"/>
      <c r="U62" s="273"/>
      <c r="AB62" s="109"/>
      <c r="AC62" s="3"/>
      <c r="AD62" s="3"/>
    </row>
    <row r="63" spans="1:30" x14ac:dyDescent="0.25">
      <c r="A63" s="3"/>
      <c r="B63" s="275" t="s">
        <v>124</v>
      </c>
      <c r="C63" s="273"/>
      <c r="D63" s="273"/>
      <c r="E63" s="273"/>
      <c r="F63" s="273"/>
      <c r="G63" s="273"/>
      <c r="H63" s="273"/>
      <c r="I63" s="273"/>
      <c r="J63" s="273"/>
      <c r="K63" s="273"/>
      <c r="L63" s="273"/>
      <c r="M63" s="273"/>
      <c r="N63" s="273"/>
      <c r="O63" s="273"/>
      <c r="P63" s="273"/>
      <c r="Q63" s="273"/>
      <c r="R63" s="273"/>
      <c r="S63" s="273"/>
      <c r="T63" s="273"/>
      <c r="U63" s="273"/>
      <c r="AB63" s="109"/>
      <c r="AC63" s="3"/>
      <c r="AD63" s="3"/>
    </row>
    <row r="64" spans="1:30" x14ac:dyDescent="0.25">
      <c r="A64" s="3"/>
      <c r="B64" s="142" t="s">
        <v>134</v>
      </c>
      <c r="C64" s="77"/>
      <c r="D64" s="77"/>
      <c r="E64" s="77"/>
      <c r="F64" s="77"/>
      <c r="G64" s="77"/>
      <c r="H64" s="77"/>
      <c r="I64" s="77"/>
      <c r="J64" s="77"/>
      <c r="K64" s="77"/>
      <c r="L64" s="77"/>
      <c r="M64" s="77"/>
      <c r="N64" s="77"/>
      <c r="O64" s="77"/>
      <c r="P64" s="77"/>
      <c r="Q64" s="77"/>
      <c r="R64" s="77"/>
      <c r="S64" s="77"/>
      <c r="T64" s="77"/>
      <c r="U64" s="77"/>
      <c r="AB64" s="109"/>
      <c r="AC64" s="3"/>
      <c r="AD64" s="3"/>
    </row>
    <row r="65" spans="1:30" x14ac:dyDescent="0.25">
      <c r="A65" s="3"/>
      <c r="B65" s="142"/>
      <c r="C65" s="77"/>
      <c r="D65" s="77"/>
      <c r="E65" s="77"/>
      <c r="F65" s="77"/>
      <c r="G65" s="77"/>
      <c r="H65" s="77"/>
      <c r="I65" s="77"/>
      <c r="J65" s="77"/>
      <c r="K65" s="77"/>
      <c r="L65" s="77"/>
      <c r="M65" s="77"/>
      <c r="N65" s="77"/>
      <c r="O65" s="77"/>
      <c r="P65" s="77"/>
      <c r="Q65" s="77"/>
      <c r="R65" s="77"/>
      <c r="S65" s="77"/>
      <c r="T65" s="77"/>
      <c r="U65" s="77"/>
      <c r="AB65" s="109"/>
      <c r="AC65" s="3"/>
      <c r="AD65" s="3"/>
    </row>
    <row r="66" spans="1:30" x14ac:dyDescent="0.25">
      <c r="A66" s="3"/>
      <c r="B66" s="142"/>
      <c r="C66" s="77"/>
      <c r="D66" s="77"/>
      <c r="E66" s="77"/>
      <c r="F66" s="77"/>
      <c r="G66" s="77"/>
      <c r="H66" s="77"/>
      <c r="I66" s="77"/>
      <c r="J66" s="77"/>
      <c r="K66" s="77"/>
      <c r="L66" s="77"/>
      <c r="M66" s="77"/>
      <c r="N66" s="77"/>
      <c r="O66" s="77"/>
      <c r="P66" s="77"/>
      <c r="Q66" s="77"/>
      <c r="R66" s="77"/>
      <c r="S66" s="77"/>
      <c r="T66" s="77"/>
      <c r="U66" s="77"/>
      <c r="AB66" s="109"/>
      <c r="AC66" s="3"/>
      <c r="AD66" s="3"/>
    </row>
    <row r="67" spans="1:30" x14ac:dyDescent="0.25">
      <c r="A67" s="3"/>
      <c r="B67" s="142"/>
      <c r="C67" s="77"/>
      <c r="D67" s="77"/>
      <c r="E67" s="77"/>
      <c r="F67" s="77"/>
      <c r="G67" s="77"/>
      <c r="H67" s="77"/>
      <c r="I67" s="77"/>
      <c r="J67" s="77"/>
      <c r="K67" s="77"/>
      <c r="L67" s="77"/>
      <c r="M67" s="77"/>
      <c r="N67" s="77"/>
      <c r="O67" s="77"/>
      <c r="P67" s="77"/>
      <c r="Q67" s="77"/>
      <c r="R67" s="77"/>
      <c r="S67" s="77"/>
      <c r="T67" s="77"/>
      <c r="U67" s="77"/>
      <c r="AB67" s="109"/>
      <c r="AC67" s="3"/>
      <c r="AD67" s="3"/>
    </row>
    <row r="68" spans="1:30" x14ac:dyDescent="0.25">
      <c r="A68" s="3"/>
      <c r="B68" s="142"/>
      <c r="C68" s="77"/>
      <c r="D68" s="77"/>
      <c r="E68" s="77"/>
      <c r="F68" s="77"/>
      <c r="G68" s="77"/>
      <c r="H68" s="77"/>
      <c r="I68" s="77"/>
      <c r="J68" s="77"/>
      <c r="K68" s="77"/>
      <c r="L68" s="77"/>
      <c r="M68" s="77"/>
      <c r="N68" s="77"/>
      <c r="O68" s="77"/>
      <c r="P68" s="77"/>
      <c r="Q68" s="77"/>
      <c r="R68" s="77"/>
      <c r="S68" s="77"/>
      <c r="T68" s="77"/>
      <c r="U68" s="77"/>
      <c r="AB68" s="109"/>
      <c r="AC68" s="3"/>
      <c r="AD68" s="3"/>
    </row>
    <row r="69" spans="1:30" x14ac:dyDescent="0.25">
      <c r="A69" s="3"/>
      <c r="B69" s="236" t="s">
        <v>57</v>
      </c>
      <c r="M69"/>
      <c r="AB69" s="109"/>
      <c r="AC69" s="3"/>
      <c r="AD69" s="3"/>
    </row>
    <row r="70" spans="1:30" x14ac:dyDescent="0.25">
      <c r="A70" s="3"/>
      <c r="B70" s="238" t="s">
        <v>135</v>
      </c>
      <c r="C70" s="239"/>
      <c r="D70" s="239"/>
      <c r="E70" s="239"/>
      <c r="F70" s="239"/>
      <c r="G70" s="239"/>
      <c r="H70" s="239"/>
      <c r="I70" s="239"/>
      <c r="J70" s="239"/>
      <c r="K70" s="239"/>
      <c r="L70" s="239"/>
      <c r="M70" s="239"/>
      <c r="N70" s="239"/>
      <c r="O70" s="239"/>
      <c r="P70" s="239"/>
      <c r="Q70" s="239"/>
      <c r="R70" s="239"/>
      <c r="S70" s="239"/>
      <c r="T70" s="239"/>
      <c r="U70" s="239"/>
      <c r="AB70" s="109"/>
      <c r="AC70" s="3"/>
      <c r="AD70" s="3"/>
    </row>
    <row r="71" spans="1:30" x14ac:dyDescent="0.25">
      <c r="A71" s="3"/>
      <c r="B71" s="238" t="s">
        <v>136</v>
      </c>
      <c r="C71" s="239"/>
      <c r="D71" s="239"/>
      <c r="E71" s="239"/>
      <c r="F71" s="239"/>
      <c r="G71" s="239"/>
      <c r="H71" s="239"/>
      <c r="I71" s="239"/>
      <c r="J71" s="239"/>
      <c r="K71" s="239"/>
      <c r="L71" s="239"/>
      <c r="M71" s="239"/>
      <c r="N71" s="239"/>
      <c r="O71" s="239"/>
      <c r="P71" s="239"/>
      <c r="Q71" s="239"/>
      <c r="R71" s="239"/>
      <c r="S71" s="239"/>
      <c r="T71" s="239"/>
      <c r="U71" s="239"/>
      <c r="AB71" s="109"/>
      <c r="AC71" s="3"/>
      <c r="AD71" s="3"/>
    </row>
    <row r="72" spans="1:30" x14ac:dyDescent="0.25">
      <c r="A72" s="3"/>
      <c r="B72" s="238" t="s">
        <v>125</v>
      </c>
      <c r="C72" s="239"/>
      <c r="D72" s="239"/>
      <c r="E72" s="239"/>
      <c r="F72" s="239"/>
      <c r="G72" s="239"/>
      <c r="H72" s="239"/>
      <c r="I72" s="239"/>
      <c r="J72" s="239"/>
      <c r="K72" s="239"/>
      <c r="L72" s="239"/>
      <c r="M72" s="239"/>
      <c r="N72" s="239"/>
      <c r="O72" s="239"/>
      <c r="P72" s="239"/>
      <c r="Q72" s="239"/>
      <c r="R72" s="239"/>
      <c r="S72" s="239"/>
      <c r="T72" s="239"/>
      <c r="U72" s="239"/>
      <c r="AB72" s="109"/>
      <c r="AC72" s="3"/>
      <c r="AD72" s="3"/>
    </row>
    <row r="73" spans="1:30" x14ac:dyDescent="0.25">
      <c r="A73" s="3"/>
      <c r="B73" s="237" t="s">
        <v>126</v>
      </c>
      <c r="C73" s="234"/>
      <c r="D73" s="234"/>
      <c r="E73" s="234"/>
      <c r="F73" s="234"/>
      <c r="G73" s="234"/>
      <c r="H73" s="234"/>
      <c r="I73" s="234"/>
      <c r="J73" s="234"/>
      <c r="K73" s="234"/>
      <c r="L73" s="234"/>
      <c r="M73" s="234"/>
      <c r="N73" s="234"/>
      <c r="O73" s="234"/>
      <c r="P73" s="234"/>
      <c r="Q73" s="234"/>
      <c r="R73" s="234"/>
      <c r="S73" s="234"/>
      <c r="T73" s="234"/>
      <c r="U73" s="234"/>
      <c r="AB73" s="109"/>
      <c r="AC73" s="3"/>
      <c r="AD73" s="3"/>
    </row>
    <row r="74" spans="1:30" x14ac:dyDescent="0.25">
      <c r="A74" s="3"/>
      <c r="B74" s="237" t="s">
        <v>127</v>
      </c>
      <c r="C74" s="234"/>
      <c r="D74" s="234"/>
      <c r="E74" s="234"/>
      <c r="F74" s="234"/>
      <c r="G74" s="234"/>
      <c r="H74" s="234"/>
      <c r="I74" s="234"/>
      <c r="J74" s="234"/>
      <c r="K74" s="234"/>
      <c r="L74" s="234"/>
      <c r="M74" s="234"/>
      <c r="N74" s="234"/>
      <c r="O74" s="234"/>
      <c r="P74" s="234"/>
      <c r="Q74" s="234"/>
      <c r="R74" s="234"/>
      <c r="S74" s="234"/>
      <c r="T74" s="234"/>
      <c r="U74" s="234"/>
      <c r="AB74" s="109"/>
      <c r="AC74" s="3"/>
      <c r="AD74" s="3"/>
    </row>
    <row r="75" spans="1:30" x14ac:dyDescent="0.25">
      <c r="A75" s="3"/>
      <c r="B75" s="142"/>
      <c r="C75" s="77"/>
      <c r="D75" s="2"/>
      <c r="E75" s="2"/>
      <c r="F75" s="77"/>
      <c r="G75" s="77"/>
      <c r="H75" s="77"/>
      <c r="I75" s="77"/>
      <c r="J75" s="77"/>
      <c r="K75" s="77"/>
      <c r="L75" s="234"/>
      <c r="M75" s="234"/>
      <c r="N75" s="234"/>
      <c r="O75" s="234"/>
      <c r="P75" s="234"/>
      <c r="Q75" s="234"/>
      <c r="R75" s="234"/>
      <c r="S75" s="234"/>
      <c r="T75" s="234"/>
      <c r="U75" s="234"/>
      <c r="AB75" s="109"/>
      <c r="AC75" s="3"/>
      <c r="AD75" s="3"/>
    </row>
    <row r="76" spans="1:30" x14ac:dyDescent="0.25">
      <c r="A76" s="3"/>
      <c r="B76" s="142"/>
      <c r="C76" s="77" t="s">
        <v>128</v>
      </c>
      <c r="D76" s="2"/>
      <c r="E76" s="2"/>
      <c r="F76" s="77"/>
      <c r="G76" s="77"/>
      <c r="H76" s="77"/>
      <c r="I76" s="77"/>
      <c r="J76" s="77"/>
      <c r="K76" s="77"/>
      <c r="L76" s="77"/>
      <c r="M76" s="77"/>
      <c r="N76" s="77"/>
      <c r="O76" s="77"/>
      <c r="P76" s="77"/>
      <c r="Q76" s="77"/>
      <c r="R76" s="77"/>
      <c r="S76" s="77"/>
      <c r="T76" s="77"/>
      <c r="U76" s="77"/>
      <c r="AB76" s="109"/>
      <c r="AC76" s="3"/>
      <c r="AD76" s="3"/>
    </row>
    <row r="77" spans="1:30" x14ac:dyDescent="0.25">
      <c r="A77" s="3"/>
      <c r="B77" s="142" t="s">
        <v>137</v>
      </c>
      <c r="C77" s="77"/>
      <c r="D77" s="2"/>
      <c r="E77" s="2"/>
      <c r="F77" s="77"/>
      <c r="G77" s="77"/>
      <c r="H77" s="77"/>
      <c r="I77" s="77"/>
      <c r="J77" s="77"/>
      <c r="K77" s="77"/>
      <c r="L77" s="77"/>
      <c r="M77" s="77"/>
      <c r="N77" s="77"/>
      <c r="O77" s="77"/>
      <c r="P77" s="77"/>
      <c r="Q77" s="77"/>
      <c r="R77" s="77"/>
      <c r="S77" s="77"/>
      <c r="T77" s="77"/>
      <c r="U77" s="77"/>
      <c r="AB77" s="109"/>
      <c r="AC77" s="3"/>
      <c r="AD77" s="3"/>
    </row>
    <row r="78" spans="1:30" x14ac:dyDescent="0.25">
      <c r="A78" s="3"/>
      <c r="B78" s="142"/>
      <c r="C78" s="77"/>
      <c r="D78" s="2"/>
      <c r="E78" s="2"/>
      <c r="F78" s="77"/>
      <c r="G78" s="77"/>
      <c r="H78" s="77"/>
      <c r="I78" s="77"/>
      <c r="J78" s="77"/>
      <c r="K78" s="77"/>
      <c r="L78" s="77"/>
      <c r="M78" s="77"/>
      <c r="N78" s="77"/>
      <c r="O78" s="77"/>
      <c r="P78" s="77"/>
      <c r="Q78" s="77"/>
      <c r="R78" s="77"/>
      <c r="S78" s="77"/>
      <c r="T78" s="77"/>
      <c r="U78" s="77"/>
      <c r="AB78" s="109"/>
      <c r="AC78" s="3"/>
      <c r="AD78" s="3"/>
    </row>
    <row r="79" spans="1:30" x14ac:dyDescent="0.25">
      <c r="A79" s="3"/>
      <c r="B79" s="142"/>
      <c r="C79" s="77"/>
      <c r="D79" s="77"/>
      <c r="E79" s="77"/>
      <c r="F79" s="77"/>
      <c r="G79" s="77"/>
      <c r="H79" s="77"/>
      <c r="I79" s="77"/>
      <c r="J79" s="77"/>
      <c r="K79" s="77"/>
      <c r="L79" s="77"/>
      <c r="M79" s="77"/>
      <c r="N79" s="77"/>
      <c r="O79" s="77"/>
      <c r="P79" s="77"/>
      <c r="Q79" s="77"/>
      <c r="R79" s="77"/>
      <c r="S79" s="77"/>
      <c r="T79" s="77"/>
      <c r="U79" s="77"/>
      <c r="AB79" s="109"/>
      <c r="AC79" s="3"/>
      <c r="AD79" s="3"/>
    </row>
    <row r="80" spans="1:30" x14ac:dyDescent="0.25">
      <c r="A80" s="3"/>
      <c r="B80" s="142"/>
      <c r="C80" s="77"/>
      <c r="D80" s="77"/>
      <c r="E80" s="77"/>
      <c r="F80" s="77"/>
      <c r="G80" s="77"/>
      <c r="H80" s="77"/>
      <c r="I80" s="77"/>
      <c r="J80" s="77"/>
      <c r="K80" s="77"/>
      <c r="L80" s="77"/>
      <c r="M80" s="77"/>
      <c r="N80" s="77"/>
      <c r="O80" s="77"/>
      <c r="P80" s="77"/>
      <c r="Q80" s="77"/>
      <c r="R80" s="77"/>
      <c r="S80" s="77"/>
      <c r="T80" s="77"/>
      <c r="U80" s="77"/>
      <c r="AB80" s="109"/>
      <c r="AC80" s="3"/>
      <c r="AD80" s="3"/>
    </row>
    <row r="81" spans="1:30" x14ac:dyDescent="0.25">
      <c r="A81" s="3"/>
      <c r="B81" s="142"/>
      <c r="C81" s="77"/>
      <c r="D81" s="77"/>
      <c r="E81" s="77"/>
      <c r="F81" s="77"/>
      <c r="G81" s="77"/>
      <c r="H81" s="77"/>
      <c r="I81" s="77"/>
      <c r="J81" s="77"/>
      <c r="K81" s="77"/>
      <c r="L81" s="77"/>
      <c r="M81" s="77"/>
      <c r="N81" s="77"/>
      <c r="O81" s="77"/>
      <c r="P81" s="77"/>
      <c r="Q81" s="77"/>
      <c r="R81" s="77"/>
      <c r="S81" s="77"/>
      <c r="T81" s="77"/>
      <c r="U81" s="77"/>
      <c r="AB81" s="109"/>
      <c r="AC81" s="3"/>
      <c r="AD81" s="3"/>
    </row>
    <row r="82" spans="1:30" x14ac:dyDescent="0.25">
      <c r="A82" s="3"/>
      <c r="B82" s="275"/>
      <c r="C82" s="273"/>
      <c r="D82" s="273"/>
      <c r="E82" s="273"/>
      <c r="F82" s="273"/>
      <c r="G82" s="273"/>
      <c r="H82" s="273"/>
      <c r="I82" s="273"/>
      <c r="J82" s="273"/>
      <c r="K82" s="273"/>
      <c r="L82" s="273"/>
      <c r="M82" s="273"/>
      <c r="N82" s="273"/>
      <c r="O82" s="273"/>
      <c r="P82" s="273"/>
      <c r="Q82" s="273"/>
      <c r="R82" s="273"/>
      <c r="S82" s="273"/>
      <c r="T82" s="273"/>
      <c r="U82" s="273"/>
      <c r="AB82" s="109"/>
      <c r="AC82" s="3"/>
      <c r="AD82" s="3"/>
    </row>
    <row r="83" spans="1:30" x14ac:dyDescent="0.25">
      <c r="A83" s="3"/>
      <c r="B83" s="110"/>
      <c r="F83" s="77"/>
      <c r="G83" s="77"/>
      <c r="H83" s="77"/>
      <c r="I83" s="77"/>
      <c r="J83" s="77"/>
      <c r="K83" s="77"/>
      <c r="L83" s="77"/>
      <c r="M83" s="77"/>
      <c r="N83" s="77"/>
      <c r="O83" s="77"/>
      <c r="P83" s="77"/>
      <c r="Q83" s="77"/>
      <c r="R83" s="77"/>
      <c r="S83" s="77"/>
      <c r="T83" s="77"/>
      <c r="U83" s="77"/>
      <c r="AB83" s="109"/>
      <c r="AC83" s="3"/>
      <c r="AD83" s="3"/>
    </row>
    <row r="84" spans="1:30" x14ac:dyDescent="0.25">
      <c r="A84" s="3"/>
      <c r="B84" s="110"/>
      <c r="C84" s="2"/>
      <c r="D84" s="2"/>
      <c r="E84" s="2"/>
      <c r="F84" s="77"/>
      <c r="G84" s="77"/>
      <c r="H84" s="77"/>
      <c r="I84" s="77"/>
      <c r="J84" s="77"/>
      <c r="K84" s="77"/>
      <c r="L84" s="77"/>
      <c r="M84" s="77"/>
      <c r="N84" s="77"/>
      <c r="O84" s="77"/>
      <c r="P84" s="77"/>
      <c r="Q84" s="77"/>
      <c r="R84" s="77"/>
      <c r="S84" s="77"/>
      <c r="T84" s="77"/>
      <c r="U84" s="77"/>
      <c r="AB84" s="109"/>
      <c r="AC84" s="3"/>
      <c r="AD84" s="3"/>
    </row>
    <row r="85" spans="1:30" x14ac:dyDescent="0.25">
      <c r="A85" s="3"/>
      <c r="B85" s="110"/>
      <c r="C85" s="111"/>
      <c r="D85" s="2"/>
      <c r="E85" s="2"/>
      <c r="F85" s="77"/>
      <c r="G85" s="77"/>
      <c r="H85" s="77"/>
      <c r="I85" s="77"/>
      <c r="J85" s="77"/>
      <c r="K85" s="77"/>
      <c r="L85" s="77"/>
      <c r="M85" s="77"/>
      <c r="N85" s="77"/>
      <c r="O85" s="77"/>
      <c r="P85" s="77"/>
      <c r="Q85" s="77"/>
      <c r="R85" s="77"/>
      <c r="S85" s="77"/>
      <c r="T85" s="77"/>
      <c r="U85" s="77"/>
      <c r="AB85" s="109"/>
      <c r="AC85" s="3"/>
      <c r="AD85" s="3"/>
    </row>
    <row r="86" spans="1:30" x14ac:dyDescent="0.25">
      <c r="A86" s="3"/>
      <c r="B86" s="110"/>
      <c r="C86" s="111"/>
      <c r="D86" s="2"/>
      <c r="E86" s="2"/>
      <c r="F86" s="77"/>
      <c r="G86" s="77"/>
      <c r="H86" s="77"/>
      <c r="I86" s="77"/>
      <c r="J86" s="77"/>
      <c r="K86" s="77"/>
      <c r="L86" s="77"/>
      <c r="M86" s="77"/>
      <c r="N86" s="77"/>
      <c r="O86" s="77"/>
      <c r="P86" s="77"/>
      <c r="Q86" s="77"/>
      <c r="R86" s="77"/>
      <c r="S86" s="77"/>
      <c r="T86" s="77"/>
      <c r="U86" s="77"/>
      <c r="AB86" s="109"/>
      <c r="AC86" s="3"/>
      <c r="AD86" s="3"/>
    </row>
    <row r="87" spans="1:30" x14ac:dyDescent="0.25">
      <c r="A87" s="3"/>
      <c r="B87" s="119"/>
      <c r="C87" s="120"/>
      <c r="D87" s="121"/>
      <c r="E87" s="121"/>
      <c r="F87" s="127"/>
      <c r="G87" s="127"/>
      <c r="H87" s="127"/>
      <c r="I87" s="127"/>
      <c r="J87" s="127"/>
      <c r="K87" s="127"/>
      <c r="L87" s="127"/>
      <c r="M87" s="127"/>
      <c r="N87" s="127"/>
      <c r="O87" s="127"/>
      <c r="P87" s="127"/>
      <c r="Q87" s="127"/>
      <c r="R87" s="127"/>
      <c r="S87" s="127"/>
      <c r="T87" s="127"/>
      <c r="U87" s="127"/>
      <c r="V87" s="138"/>
      <c r="W87" s="138"/>
      <c r="X87" s="138"/>
      <c r="Y87" s="138"/>
      <c r="Z87" s="138"/>
      <c r="AA87" s="138"/>
      <c r="AB87" s="139"/>
      <c r="AC87" s="3"/>
      <c r="AD87" s="3"/>
    </row>
    <row r="88" spans="1:30" x14ac:dyDescent="0.25">
      <c r="A88" s="3"/>
      <c r="B88" s="123"/>
      <c r="C88" s="122"/>
      <c r="D88" s="123"/>
      <c r="E88" s="123"/>
      <c r="F88" s="124"/>
      <c r="G88" s="124"/>
      <c r="H88" s="124"/>
      <c r="I88" s="124"/>
      <c r="J88" s="124"/>
      <c r="K88" s="124"/>
      <c r="L88" s="124"/>
      <c r="M88" s="124"/>
      <c r="N88" s="124"/>
      <c r="O88" s="124"/>
      <c r="P88" s="124"/>
      <c r="Q88" s="124"/>
      <c r="R88" s="124"/>
      <c r="S88" s="124"/>
      <c r="T88" s="124"/>
      <c r="U88" s="124"/>
      <c r="V88" s="3"/>
      <c r="W88" s="3"/>
      <c r="X88" s="3"/>
      <c r="Y88" s="3"/>
      <c r="Z88" s="3"/>
      <c r="AA88" s="3"/>
      <c r="AB88" s="3"/>
      <c r="AC88" s="3"/>
      <c r="AD88" s="3"/>
    </row>
    <row r="89" spans="1:30" x14ac:dyDescent="0.25">
      <c r="A89" s="3"/>
      <c r="B89" s="123"/>
      <c r="C89" s="122"/>
      <c r="D89" s="123"/>
      <c r="E89" s="123"/>
      <c r="F89" s="124"/>
      <c r="G89" s="124"/>
      <c r="H89" s="124"/>
      <c r="I89" s="124"/>
      <c r="J89" s="124"/>
      <c r="K89" s="124"/>
      <c r="L89" s="124"/>
      <c r="M89" s="124"/>
      <c r="N89" s="124"/>
      <c r="O89" s="124"/>
      <c r="P89" s="124"/>
      <c r="Q89" s="124"/>
      <c r="R89" s="124"/>
      <c r="S89" s="124"/>
      <c r="T89" s="124"/>
      <c r="U89" s="124"/>
      <c r="V89" s="3"/>
      <c r="W89" s="3"/>
      <c r="X89" s="3"/>
      <c r="Y89" s="3"/>
      <c r="Z89" s="3"/>
      <c r="AA89" s="3"/>
      <c r="AB89" s="3"/>
      <c r="AC89" s="3"/>
      <c r="AD89" s="3"/>
    </row>
    <row r="90" spans="1:30" x14ac:dyDescent="0.25">
      <c r="A90" s="3"/>
      <c r="B90" s="50"/>
      <c r="C90" s="50"/>
      <c r="D90" s="50"/>
      <c r="E90" s="50"/>
      <c r="F90" s="50"/>
      <c r="G90" s="50"/>
      <c r="H90" s="50"/>
      <c r="I90" s="50"/>
      <c r="J90" s="50"/>
      <c r="K90" s="50"/>
      <c r="L90" s="50"/>
      <c r="M90" s="50"/>
      <c r="N90" s="50"/>
      <c r="O90" s="50"/>
      <c r="P90" s="50"/>
      <c r="Q90" s="50"/>
      <c r="R90" s="50"/>
      <c r="S90" s="50"/>
      <c r="T90" s="50"/>
      <c r="U90" s="50"/>
      <c r="V90" s="3"/>
      <c r="W90" s="3"/>
      <c r="X90" s="3"/>
      <c r="Y90" s="3"/>
      <c r="Z90" s="3"/>
      <c r="AA90" s="3"/>
      <c r="AB90" s="3"/>
      <c r="AC90" s="3"/>
      <c r="AD90" s="3"/>
    </row>
    <row r="91" spans="1:30" x14ac:dyDescent="0.25">
      <c r="A91" s="3"/>
      <c r="B91" s="50" t="s">
        <v>81</v>
      </c>
      <c r="C91" s="107">
        <v>45938</v>
      </c>
      <c r="D91" s="50" t="s">
        <v>77</v>
      </c>
      <c r="E91" s="273" t="s">
        <v>132</v>
      </c>
      <c r="F91" s="273"/>
      <c r="G91" s="273"/>
      <c r="H91" s="50"/>
      <c r="I91" s="50" t="s">
        <v>78</v>
      </c>
      <c r="J91" s="274" t="s">
        <v>131</v>
      </c>
      <c r="K91" s="274"/>
      <c r="L91" s="274"/>
      <c r="M91" s="274"/>
      <c r="N91" s="50"/>
      <c r="O91" s="50"/>
      <c r="P91" s="50"/>
      <c r="Q91" s="50"/>
      <c r="R91" s="50"/>
      <c r="S91" s="50"/>
      <c r="T91" s="50"/>
      <c r="U91" s="50"/>
      <c r="V91" s="3"/>
      <c r="W91" s="3"/>
      <c r="X91" s="3"/>
      <c r="Y91" s="3"/>
      <c r="Z91" s="3"/>
      <c r="AA91" s="3"/>
      <c r="AB91" s="3"/>
      <c r="AC91" s="3"/>
      <c r="AD91" s="3"/>
    </row>
    <row r="92" spans="1:30" ht="7.5" customHeight="1" x14ac:dyDescent="0.25">
      <c r="A92" s="3"/>
      <c r="B92" s="50"/>
      <c r="C92" s="50"/>
      <c r="D92" s="50"/>
      <c r="E92" s="50"/>
      <c r="F92" s="50"/>
      <c r="G92" s="50"/>
      <c r="H92" s="50"/>
      <c r="I92" s="50"/>
      <c r="J92" s="50"/>
      <c r="K92" s="50"/>
      <c r="L92" s="50"/>
      <c r="M92" s="50"/>
      <c r="N92" s="50"/>
      <c r="O92" s="50"/>
      <c r="P92" s="50"/>
      <c r="Q92" s="50"/>
      <c r="R92" s="50"/>
      <c r="S92" s="50"/>
      <c r="T92" s="50"/>
      <c r="U92" s="50"/>
      <c r="V92" s="3"/>
      <c r="W92" s="3"/>
      <c r="X92" s="3"/>
      <c r="Y92" s="3"/>
      <c r="Z92" s="3"/>
      <c r="AA92" s="3"/>
      <c r="AB92" s="3"/>
      <c r="AC92" s="3"/>
      <c r="AD92" s="3"/>
    </row>
    <row r="93" spans="1:30" x14ac:dyDescent="0.25">
      <c r="A93" s="3"/>
      <c r="B93" s="50"/>
      <c r="C93" s="50"/>
      <c r="D93" s="50" t="s">
        <v>80</v>
      </c>
      <c r="E93" s="52"/>
      <c r="F93" s="52"/>
      <c r="G93" s="52"/>
      <c r="H93" s="50"/>
      <c r="I93" s="50" t="s">
        <v>80</v>
      </c>
      <c r="J93" s="51"/>
      <c r="K93" s="51"/>
      <c r="L93" s="51"/>
      <c r="M93" s="51"/>
      <c r="N93" s="50"/>
      <c r="O93" s="50"/>
      <c r="P93" s="50"/>
      <c r="Q93" s="50"/>
      <c r="R93" s="50"/>
      <c r="S93" s="50"/>
      <c r="T93" s="50"/>
      <c r="U93" s="50"/>
      <c r="V93" s="3"/>
      <c r="W93" s="3"/>
      <c r="X93" s="3"/>
      <c r="Y93" s="3"/>
      <c r="Z93" s="3"/>
      <c r="AA93" s="3"/>
      <c r="AB93" s="3"/>
      <c r="AC93" s="3"/>
      <c r="AD93" s="3"/>
    </row>
    <row r="94" spans="1:30" x14ac:dyDescent="0.25">
      <c r="A94" s="3"/>
      <c r="B94" s="50"/>
      <c r="C94" s="50"/>
      <c r="D94" s="50"/>
      <c r="E94" s="52"/>
      <c r="F94" s="52"/>
      <c r="G94" s="52"/>
      <c r="H94" s="50"/>
      <c r="I94" s="50"/>
      <c r="J94" s="51"/>
      <c r="K94" s="51"/>
      <c r="L94" s="51"/>
      <c r="M94" s="51"/>
      <c r="N94" s="50"/>
      <c r="O94" s="50"/>
      <c r="P94" s="50"/>
      <c r="Q94" s="50"/>
      <c r="R94" s="50"/>
      <c r="S94" s="50"/>
      <c r="T94" s="50"/>
      <c r="U94" s="50"/>
      <c r="V94" s="3"/>
      <c r="W94" s="3"/>
      <c r="X94" s="3"/>
      <c r="Y94" s="3"/>
      <c r="Z94" s="3"/>
      <c r="AA94" s="3"/>
      <c r="AB94" s="3"/>
      <c r="AC94" s="3"/>
      <c r="AD94" s="3"/>
    </row>
    <row r="95" spans="1:30" x14ac:dyDescent="0.25">
      <c r="A95" s="3"/>
      <c r="B95" s="50"/>
      <c r="C95" s="50"/>
      <c r="D95" s="50"/>
      <c r="E95" s="50"/>
      <c r="F95" s="50"/>
      <c r="G95" s="50"/>
      <c r="H95" s="50"/>
      <c r="I95" s="50"/>
      <c r="J95" s="50"/>
      <c r="K95" s="50"/>
      <c r="L95" s="50"/>
      <c r="M95" s="50"/>
      <c r="N95" s="50"/>
      <c r="O95" s="50"/>
      <c r="P95" s="50"/>
      <c r="Q95" s="50"/>
      <c r="R95" s="50"/>
      <c r="S95" s="50"/>
      <c r="T95" s="50"/>
      <c r="U95" s="50"/>
      <c r="V95" s="3"/>
      <c r="W95" s="3"/>
      <c r="X95" s="3"/>
      <c r="Y95" s="3"/>
      <c r="Z95" s="3"/>
      <c r="AA95" s="3"/>
      <c r="AB95" s="3"/>
      <c r="AC95" s="3"/>
      <c r="AD95" s="3"/>
    </row>
    <row r="96" spans="1:30" x14ac:dyDescent="0.25">
      <c r="A96" s="3"/>
      <c r="B96" s="50"/>
      <c r="C96" s="50"/>
      <c r="D96" s="50"/>
      <c r="E96" s="50"/>
      <c r="F96" s="50"/>
      <c r="G96" s="50"/>
      <c r="H96" s="50"/>
      <c r="I96" s="50"/>
      <c r="J96" s="50"/>
      <c r="K96" s="50"/>
      <c r="L96" s="50"/>
      <c r="M96" s="50"/>
      <c r="N96" s="50"/>
      <c r="O96" s="50"/>
      <c r="P96" s="50"/>
      <c r="Q96" s="50"/>
      <c r="R96" s="50"/>
      <c r="S96" s="50"/>
      <c r="T96" s="50"/>
      <c r="U96" s="50"/>
      <c r="V96" s="3"/>
      <c r="W96" s="3"/>
      <c r="X96" s="3"/>
      <c r="Y96" s="3"/>
      <c r="Z96" s="3"/>
      <c r="AA96" s="3"/>
      <c r="AB96" s="3"/>
      <c r="AC96" s="3"/>
      <c r="AD96" s="3"/>
    </row>
    <row r="113" ht="15" hidden="1" customHeight="1" x14ac:dyDescent="0.25"/>
    <row r="127" ht="15" hidden="1" customHeight="1" x14ac:dyDescent="0.25"/>
    <row r="128" ht="15" hidden="1" customHeight="1" x14ac:dyDescent="0.25"/>
  </sheetData>
  <mergeCells count="68">
    <mergeCell ref="J10:O10"/>
    <mergeCell ref="J11:M11"/>
    <mergeCell ref="J12:O12"/>
    <mergeCell ref="J13:L13"/>
    <mergeCell ref="M13:M14"/>
    <mergeCell ref="N13:N14"/>
    <mergeCell ref="I13:I14"/>
    <mergeCell ref="D25:I25"/>
    <mergeCell ref="D26:F26"/>
    <mergeCell ref="G26:G27"/>
    <mergeCell ref="B10:B13"/>
    <mergeCell ref="P10:U10"/>
    <mergeCell ref="P11:S11"/>
    <mergeCell ref="P12:U12"/>
    <mergeCell ref="P13:R13"/>
    <mergeCell ref="B62:U62"/>
    <mergeCell ref="D59:U59"/>
    <mergeCell ref="B61:U61"/>
    <mergeCell ref="B26:B27"/>
    <mergeCell ref="O13:O14"/>
    <mergeCell ref="J25:O25"/>
    <mergeCell ref="J26:L26"/>
    <mergeCell ref="M26:M27"/>
    <mergeCell ref="N26:N27"/>
    <mergeCell ref="O26:O27"/>
    <mergeCell ref="G13:G14"/>
    <mergeCell ref="H13:H14"/>
    <mergeCell ref="E91:G91"/>
    <mergeCell ref="J91:M91"/>
    <mergeCell ref="B63:U63"/>
    <mergeCell ref="B82:U82"/>
    <mergeCell ref="D4:U4"/>
    <mergeCell ref="D8:U8"/>
    <mergeCell ref="C43:C44"/>
    <mergeCell ref="C46:C47"/>
    <mergeCell ref="C26:C27"/>
    <mergeCell ref="D12:I12"/>
    <mergeCell ref="D10:I10"/>
    <mergeCell ref="D11:G11"/>
    <mergeCell ref="C10:C13"/>
    <mergeCell ref="D13:F13"/>
    <mergeCell ref="H26:H27"/>
    <mergeCell ref="I26:I27"/>
    <mergeCell ref="S13:S14"/>
    <mergeCell ref="T13:T14"/>
    <mergeCell ref="U13:U14"/>
    <mergeCell ref="P25:U25"/>
    <mergeCell ref="P26:R26"/>
    <mergeCell ref="S26:S27"/>
    <mergeCell ref="T26:T27"/>
    <mergeCell ref="U26:U27"/>
    <mergeCell ref="AB10:AB14"/>
    <mergeCell ref="V11:Y11"/>
    <mergeCell ref="V12:AA12"/>
    <mergeCell ref="V13:X13"/>
    <mergeCell ref="AA13:AA14"/>
    <mergeCell ref="V10:AA10"/>
    <mergeCell ref="Y13:Y14"/>
    <mergeCell ref="Z13:Z14"/>
    <mergeCell ref="B70:U70"/>
    <mergeCell ref="B71:U71"/>
    <mergeCell ref="B72:U72"/>
    <mergeCell ref="AB25:AB27"/>
    <mergeCell ref="V26:X26"/>
    <mergeCell ref="AA26:AA27"/>
    <mergeCell ref="Y26:Y27"/>
    <mergeCell ref="Z26:Z27"/>
    <mergeCell ref="V25:AA25"/>
  </mergeCells>
  <conditionalFormatting sqref="AB15:AB25">
    <cfRule type="cellIs" dxfId="3" priority="13" operator="equal">
      <formula>0</formula>
    </cfRule>
    <cfRule type="containsErrors" dxfId="2" priority="14">
      <formula>ISERROR(AB15)</formula>
    </cfRule>
  </conditionalFormatting>
  <conditionalFormatting sqref="AB28:AB41">
    <cfRule type="cellIs" dxfId="1" priority="1" operator="equal">
      <formula>0</formula>
    </cfRule>
    <cfRule type="containsErrors" dxfId="0" priority="2">
      <formula>ISERROR(AB28)</formula>
    </cfRule>
  </conditionalFormatting>
  <pageMargins left="0.70866141732283472" right="0.70866141732283472" top="0.78740157480314965" bottom="0.78740157480314965" header="0.31496062992125984" footer="0.31496062992125984"/>
  <pageSetup paperSize="8" scale="3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  <pageSetUpPr fitToPage="1"/>
  </sheetPr>
  <dimension ref="A1:S109"/>
  <sheetViews>
    <sheetView showGridLines="0" tabSelected="1" zoomScale="80" zoomScaleNormal="80" zoomScaleSheetLayoutView="80" workbookViewId="0">
      <selection activeCell="C73" sqref="C73"/>
    </sheetView>
  </sheetViews>
  <sheetFormatPr defaultColWidth="0" defaultRowHeight="15" zeroHeight="1" x14ac:dyDescent="0.25"/>
  <cols>
    <col min="1" max="1" width="4.5703125" customWidth="1"/>
    <col min="2" max="2" width="9.140625" customWidth="1"/>
    <col min="3" max="3" width="65.7109375" customWidth="1"/>
    <col min="4" max="5" width="20.7109375" customWidth="1"/>
    <col min="6" max="6" width="21.42578125" customWidth="1"/>
    <col min="7" max="7" width="21.28515625" style="1" customWidth="1"/>
    <col min="8" max="8" width="19.140625" customWidth="1"/>
    <col min="9" max="9" width="26.140625" customWidth="1"/>
    <col min="10" max="10" width="20.85546875" customWidth="1"/>
    <col min="11" max="11" width="19.7109375" customWidth="1"/>
    <col min="12" max="12" width="18.5703125" customWidth="1"/>
    <col min="13" max="13" width="21.140625" customWidth="1"/>
    <col min="14" max="14" width="14.28515625" customWidth="1"/>
    <col min="15" max="15" width="20.7109375" customWidth="1"/>
    <col min="16" max="16" width="21.42578125" customWidth="1"/>
    <col min="17" max="17" width="14.28515625" customWidth="1"/>
    <col min="18" max="18" width="19.140625" customWidth="1"/>
    <col min="19" max="19" width="4" customWidth="1"/>
    <col min="20" max="16384" width="9.140625" hidden="1"/>
  </cols>
  <sheetData>
    <row r="1" spans="1:19" s="3" customFormat="1" x14ac:dyDescent="0.25"/>
    <row r="2" spans="1:19" ht="21" x14ac:dyDescent="0.35">
      <c r="A2" s="3"/>
      <c r="B2" s="5" t="s">
        <v>116</v>
      </c>
      <c r="C2" s="3"/>
      <c r="D2" s="3"/>
      <c r="E2" s="3"/>
      <c r="F2" s="3"/>
      <c r="G2" s="4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spans="1:19" ht="7.5" customHeight="1" x14ac:dyDescent="0.25">
      <c r="A3" s="3"/>
      <c r="B3" s="3"/>
      <c r="C3" s="3"/>
      <c r="D3" s="3"/>
      <c r="E3" s="3"/>
      <c r="F3" s="3"/>
      <c r="G3" s="4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ht="21" x14ac:dyDescent="0.35">
      <c r="A4" s="3"/>
      <c r="B4" s="3" t="s">
        <v>43</v>
      </c>
      <c r="C4" s="3"/>
      <c r="D4" s="302" t="s">
        <v>121</v>
      </c>
      <c r="E4" s="302"/>
      <c r="F4" s="302"/>
      <c r="G4" s="302"/>
      <c r="H4" s="302"/>
      <c r="I4" s="302"/>
      <c r="J4" s="302"/>
      <c r="K4" s="302"/>
      <c r="L4" s="3"/>
      <c r="M4" s="3"/>
      <c r="N4" s="3"/>
      <c r="O4" s="3"/>
      <c r="P4" s="3"/>
      <c r="Q4" s="3"/>
      <c r="R4" s="3"/>
      <c r="S4" s="3"/>
    </row>
    <row r="5" spans="1:19" ht="3.75" customHeight="1" x14ac:dyDescent="0.25">
      <c r="A5" s="3"/>
      <c r="B5" s="3"/>
      <c r="C5" s="3"/>
      <c r="D5" s="178"/>
      <c r="E5" s="178"/>
      <c r="F5" s="178"/>
      <c r="G5" s="178"/>
      <c r="H5" s="178"/>
      <c r="I5" s="178"/>
      <c r="J5" s="178"/>
      <c r="K5" s="178"/>
      <c r="L5" s="3"/>
      <c r="M5" s="3"/>
      <c r="N5" s="3"/>
      <c r="O5" s="3"/>
      <c r="P5" s="3"/>
      <c r="Q5" s="3"/>
      <c r="R5" s="3"/>
      <c r="S5" s="3"/>
    </row>
    <row r="6" spans="1:19" x14ac:dyDescent="0.25">
      <c r="A6" s="3"/>
      <c r="B6" s="3" t="s">
        <v>44</v>
      </c>
      <c r="C6" s="3"/>
      <c r="D6" s="179" t="s">
        <v>129</v>
      </c>
      <c r="E6" s="178"/>
      <c r="F6" s="178"/>
      <c r="G6" s="178"/>
      <c r="H6" s="178"/>
      <c r="I6" s="178"/>
      <c r="J6" s="178"/>
      <c r="K6" s="178"/>
      <c r="L6" s="3"/>
      <c r="M6" s="3"/>
      <c r="N6" s="3"/>
      <c r="O6" s="3"/>
      <c r="P6" s="3"/>
      <c r="Q6" s="3"/>
      <c r="R6" s="3"/>
      <c r="S6" s="3"/>
    </row>
    <row r="7" spans="1:19" ht="3.75" customHeight="1" x14ac:dyDescent="0.25">
      <c r="A7" s="3"/>
      <c r="B7" s="3"/>
      <c r="C7" s="3"/>
      <c r="D7" s="178"/>
      <c r="E7" s="178"/>
      <c r="F7" s="178"/>
      <c r="G7" s="178"/>
      <c r="H7" s="178"/>
      <c r="I7" s="178"/>
      <c r="J7" s="178"/>
      <c r="K7" s="178"/>
      <c r="L7" s="3"/>
      <c r="M7" s="3"/>
      <c r="N7" s="3"/>
      <c r="O7" s="3"/>
      <c r="P7" s="3"/>
      <c r="Q7" s="3"/>
      <c r="R7" s="3"/>
      <c r="S7" s="3"/>
    </row>
    <row r="8" spans="1:19" x14ac:dyDescent="0.25">
      <c r="A8" s="3"/>
      <c r="B8" s="3" t="s">
        <v>45</v>
      </c>
      <c r="C8" s="3"/>
      <c r="D8" s="303" t="s">
        <v>130</v>
      </c>
      <c r="E8" s="303"/>
      <c r="F8" s="303"/>
      <c r="G8" s="303"/>
      <c r="H8" s="303"/>
      <c r="I8" s="303"/>
      <c r="J8" s="303"/>
      <c r="K8" s="303"/>
      <c r="L8" s="3"/>
      <c r="M8" s="3"/>
      <c r="N8" s="3"/>
      <c r="O8" s="3"/>
      <c r="P8" s="3"/>
      <c r="Q8" s="3"/>
      <c r="R8" s="3"/>
      <c r="S8" s="3"/>
    </row>
    <row r="9" spans="1:19" ht="15.75" thickBot="1" x14ac:dyDescent="0.3">
      <c r="A9" s="3"/>
      <c r="B9" s="3"/>
      <c r="C9" s="3"/>
      <c r="D9" s="3"/>
      <c r="E9" s="3"/>
      <c r="F9" s="3"/>
      <c r="G9" s="4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</row>
    <row r="10" spans="1:19" ht="29.25" customHeight="1" thickBot="1" x14ac:dyDescent="0.3">
      <c r="A10" s="3"/>
      <c r="B10" s="149" t="s">
        <v>37</v>
      </c>
      <c r="C10" s="148" t="s">
        <v>38</v>
      </c>
      <c r="D10" s="269" t="s">
        <v>117</v>
      </c>
      <c r="E10" s="269"/>
      <c r="F10" s="270"/>
      <c r="G10" s="269" t="s">
        <v>118</v>
      </c>
      <c r="H10" s="269"/>
      <c r="I10" s="309"/>
      <c r="J10" s="308" t="s">
        <v>119</v>
      </c>
      <c r="K10" s="269"/>
      <c r="L10" s="270"/>
      <c r="M10" s="268" t="s">
        <v>110</v>
      </c>
      <c r="N10" s="269"/>
      <c r="O10" s="270"/>
      <c r="P10" s="269" t="s">
        <v>120</v>
      </c>
      <c r="Q10" s="269"/>
      <c r="R10" s="270"/>
      <c r="S10" s="3"/>
    </row>
    <row r="11" spans="1:19" ht="30.75" customHeight="1" thickBot="1" x14ac:dyDescent="0.3">
      <c r="A11" s="3"/>
      <c r="B11" s="146"/>
      <c r="C11" s="147"/>
      <c r="D11" s="140" t="s">
        <v>39</v>
      </c>
      <c r="E11" s="7" t="s">
        <v>40</v>
      </c>
      <c r="F11" s="7" t="s">
        <v>61</v>
      </c>
      <c r="G11" s="140" t="s">
        <v>39</v>
      </c>
      <c r="H11" s="7" t="s">
        <v>40</v>
      </c>
      <c r="I11" s="160" t="s">
        <v>61</v>
      </c>
      <c r="J11" s="160" t="s">
        <v>39</v>
      </c>
      <c r="K11" s="7" t="s">
        <v>40</v>
      </c>
      <c r="L11" s="7" t="s">
        <v>61</v>
      </c>
      <c r="M11" s="164" t="s">
        <v>39</v>
      </c>
      <c r="N11" s="7" t="s">
        <v>40</v>
      </c>
      <c r="O11" s="7" t="s">
        <v>61</v>
      </c>
      <c r="P11" s="140" t="s">
        <v>39</v>
      </c>
      <c r="Q11" s="7" t="s">
        <v>40</v>
      </c>
      <c r="R11" s="7" t="s">
        <v>61</v>
      </c>
      <c r="S11" s="3"/>
    </row>
    <row r="12" spans="1:19" ht="15.75" customHeight="1" thickBot="1" x14ac:dyDescent="0.3">
      <c r="A12" s="3"/>
      <c r="B12" s="176"/>
      <c r="C12" s="177" t="s">
        <v>62</v>
      </c>
      <c r="D12" s="262"/>
      <c r="E12" s="262"/>
      <c r="F12" s="263"/>
      <c r="G12" s="262"/>
      <c r="H12" s="262"/>
      <c r="I12" s="262"/>
      <c r="J12" s="261"/>
      <c r="K12" s="262"/>
      <c r="L12" s="263"/>
      <c r="M12" s="262"/>
      <c r="N12" s="262"/>
      <c r="O12" s="263"/>
      <c r="P12" s="262"/>
      <c r="Q12" s="262"/>
      <c r="R12" s="263"/>
      <c r="S12" s="3"/>
    </row>
    <row r="13" spans="1:19" ht="15.75" customHeight="1" x14ac:dyDescent="0.25">
      <c r="A13" s="3"/>
      <c r="B13" s="285" t="s">
        <v>37</v>
      </c>
      <c r="C13" s="280" t="s">
        <v>38</v>
      </c>
      <c r="D13" s="306" t="s">
        <v>63</v>
      </c>
      <c r="E13" s="271" t="s">
        <v>66</v>
      </c>
      <c r="F13" s="266" t="s">
        <v>62</v>
      </c>
      <c r="G13" s="247" t="s">
        <v>63</v>
      </c>
      <c r="H13" s="271" t="s">
        <v>66</v>
      </c>
      <c r="I13" s="304" t="s">
        <v>62</v>
      </c>
      <c r="J13" s="306" t="s">
        <v>63</v>
      </c>
      <c r="K13" s="271" t="s">
        <v>66</v>
      </c>
      <c r="L13" s="266" t="s">
        <v>62</v>
      </c>
      <c r="M13" s="313" t="s">
        <v>63</v>
      </c>
      <c r="N13" s="271" t="s">
        <v>66</v>
      </c>
      <c r="O13" s="266" t="s">
        <v>62</v>
      </c>
      <c r="P13" s="247" t="s">
        <v>63</v>
      </c>
      <c r="Q13" s="271" t="s">
        <v>66</v>
      </c>
      <c r="R13" s="266" t="s">
        <v>62</v>
      </c>
      <c r="S13" s="3"/>
    </row>
    <row r="14" spans="1:19" ht="15.75" thickBot="1" x14ac:dyDescent="0.3">
      <c r="A14" s="3"/>
      <c r="B14" s="286"/>
      <c r="C14" s="281"/>
      <c r="D14" s="307"/>
      <c r="E14" s="272"/>
      <c r="F14" s="267"/>
      <c r="G14" s="248"/>
      <c r="H14" s="272"/>
      <c r="I14" s="305"/>
      <c r="J14" s="307"/>
      <c r="K14" s="272"/>
      <c r="L14" s="267"/>
      <c r="M14" s="314"/>
      <c r="N14" s="272"/>
      <c r="O14" s="267"/>
      <c r="P14" s="248"/>
      <c r="Q14" s="272"/>
      <c r="R14" s="267"/>
      <c r="S14" s="3"/>
    </row>
    <row r="15" spans="1:19" x14ac:dyDescent="0.25">
      <c r="A15" s="3"/>
      <c r="B15" s="33" t="s">
        <v>0</v>
      </c>
      <c r="C15" s="34" t="s">
        <v>52</v>
      </c>
      <c r="D15" s="59">
        <v>38868619.600000001</v>
      </c>
      <c r="E15" s="62">
        <v>9739022</v>
      </c>
      <c r="F15" s="172">
        <f>D15+E15</f>
        <v>48607641.600000001</v>
      </c>
      <c r="G15" s="59">
        <f>'NR 2026'!M15</f>
        <v>42000000</v>
      </c>
      <c r="H15" s="62">
        <v>9000000</v>
      </c>
      <c r="I15" s="150">
        <f t="shared" ref="I15:I23" si="0">G15+H15</f>
        <v>51000000</v>
      </c>
      <c r="J15" s="170">
        <v>43500000</v>
      </c>
      <c r="K15" s="171">
        <v>9500000</v>
      </c>
      <c r="L15" s="172">
        <f>J15+K15</f>
        <v>53000000</v>
      </c>
      <c r="M15" s="152">
        <v>39210000</v>
      </c>
      <c r="N15" s="62">
        <v>9000000</v>
      </c>
      <c r="O15" s="12">
        <f t="shared" ref="O15:O23" si="1">M15+N15</f>
        <v>48210000</v>
      </c>
      <c r="P15" s="59">
        <v>40000000</v>
      </c>
      <c r="Q15" s="62">
        <v>10000000</v>
      </c>
      <c r="R15" s="12">
        <f t="shared" ref="R15:R23" si="2">P15+Q15</f>
        <v>50000000</v>
      </c>
      <c r="S15" s="3"/>
    </row>
    <row r="16" spans="1:19" x14ac:dyDescent="0.25">
      <c r="A16" s="3"/>
      <c r="B16" s="13" t="s">
        <v>1</v>
      </c>
      <c r="C16" s="112" t="s">
        <v>60</v>
      </c>
      <c r="D16" s="60">
        <v>54300000</v>
      </c>
      <c r="E16" s="63"/>
      <c r="F16" s="172">
        <f t="shared" ref="F16:F23" si="3">D16+E16</f>
        <v>54300000</v>
      </c>
      <c r="G16" s="59">
        <f>'NR 2026'!M16</f>
        <v>52000000</v>
      </c>
      <c r="H16" s="62"/>
      <c r="I16" s="150">
        <f t="shared" si="0"/>
        <v>52000000</v>
      </c>
      <c r="J16" s="74">
        <v>55000000</v>
      </c>
      <c r="K16" s="156"/>
      <c r="L16" s="168">
        <f t="shared" ref="L16:L23" si="4">J16+K16</f>
        <v>55000000</v>
      </c>
      <c r="M16" s="153">
        <v>60000000</v>
      </c>
      <c r="N16" s="63"/>
      <c r="O16" s="12">
        <f t="shared" si="1"/>
        <v>60000000</v>
      </c>
      <c r="P16" s="60">
        <v>62000000</v>
      </c>
      <c r="Q16" s="63"/>
      <c r="R16" s="12">
        <f t="shared" si="2"/>
        <v>62000000</v>
      </c>
      <c r="S16" s="3"/>
    </row>
    <row r="17" spans="1:19" x14ac:dyDescent="0.25">
      <c r="A17" s="3"/>
      <c r="B17" s="13" t="s">
        <v>3</v>
      </c>
      <c r="C17" s="113" t="s">
        <v>79</v>
      </c>
      <c r="D17" s="60">
        <v>1546350.6</v>
      </c>
      <c r="E17" s="64"/>
      <c r="F17" s="172">
        <f t="shared" si="3"/>
        <v>1546350.6</v>
      </c>
      <c r="G17" s="59">
        <f>'NR 2026'!M17</f>
        <v>0</v>
      </c>
      <c r="H17" s="62"/>
      <c r="I17" s="150">
        <f t="shared" si="0"/>
        <v>0</v>
      </c>
      <c r="J17" s="74"/>
      <c r="K17" s="156"/>
      <c r="L17" s="168">
        <f t="shared" si="4"/>
        <v>0</v>
      </c>
      <c r="M17" s="153"/>
      <c r="N17" s="64"/>
      <c r="O17" s="12">
        <f t="shared" si="1"/>
        <v>0</v>
      </c>
      <c r="P17" s="60"/>
      <c r="Q17" s="64"/>
      <c r="R17" s="12">
        <f t="shared" si="2"/>
        <v>0</v>
      </c>
      <c r="S17" s="3"/>
    </row>
    <row r="18" spans="1:19" x14ac:dyDescent="0.25">
      <c r="A18" s="3"/>
      <c r="B18" s="13" t="s">
        <v>5</v>
      </c>
      <c r="C18" s="114" t="s">
        <v>53</v>
      </c>
      <c r="D18" s="60">
        <v>1239853.8999999999</v>
      </c>
      <c r="E18" s="62"/>
      <c r="F18" s="172">
        <f t="shared" si="3"/>
        <v>1239853.8999999999</v>
      </c>
      <c r="G18" s="59">
        <f>'NR 2026'!M18</f>
        <v>1800000</v>
      </c>
      <c r="H18" s="62"/>
      <c r="I18" s="150">
        <f t="shared" si="0"/>
        <v>1800000</v>
      </c>
      <c r="J18" s="74">
        <v>1800000</v>
      </c>
      <c r="K18" s="156"/>
      <c r="L18" s="168">
        <f t="shared" si="4"/>
        <v>1800000</v>
      </c>
      <c r="M18" s="153">
        <v>2000000</v>
      </c>
      <c r="N18" s="62"/>
      <c r="O18" s="12">
        <f t="shared" si="1"/>
        <v>2000000</v>
      </c>
      <c r="P18" s="60">
        <v>1800000</v>
      </c>
      <c r="Q18" s="62"/>
      <c r="R18" s="12">
        <f t="shared" si="2"/>
        <v>1800000</v>
      </c>
      <c r="S18" s="3"/>
    </row>
    <row r="19" spans="1:19" x14ac:dyDescent="0.25">
      <c r="A19" s="3"/>
      <c r="B19" s="13" t="s">
        <v>7</v>
      </c>
      <c r="C19" s="37" t="s">
        <v>46</v>
      </c>
      <c r="D19" s="60"/>
      <c r="E19" s="62"/>
      <c r="F19" s="172">
        <f t="shared" si="3"/>
        <v>0</v>
      </c>
      <c r="G19" s="59">
        <f>'NR 2026'!M19</f>
        <v>1200000</v>
      </c>
      <c r="H19" s="62"/>
      <c r="I19" s="150">
        <f t="shared" si="0"/>
        <v>1200000</v>
      </c>
      <c r="J19" s="74">
        <v>1100000</v>
      </c>
      <c r="K19" s="156"/>
      <c r="L19" s="168">
        <f t="shared" si="4"/>
        <v>1100000</v>
      </c>
      <c r="M19" s="153">
        <v>1500000</v>
      </c>
      <c r="N19" s="62"/>
      <c r="O19" s="12">
        <f t="shared" si="1"/>
        <v>1500000</v>
      </c>
      <c r="P19" s="60">
        <v>1500000</v>
      </c>
      <c r="Q19" s="62"/>
      <c r="R19" s="12">
        <f t="shared" si="2"/>
        <v>1500000</v>
      </c>
      <c r="S19" s="3"/>
    </row>
    <row r="20" spans="1:19" x14ac:dyDescent="0.25">
      <c r="A20" s="3"/>
      <c r="B20" s="13" t="s">
        <v>9</v>
      </c>
      <c r="C20" s="115" t="s">
        <v>47</v>
      </c>
      <c r="D20" s="60">
        <v>5141838.5</v>
      </c>
      <c r="E20" s="62">
        <v>1625880.6</v>
      </c>
      <c r="F20" s="172">
        <f t="shared" si="3"/>
        <v>6767719.0999999996</v>
      </c>
      <c r="G20" s="59">
        <f>'NR 2026'!M20</f>
        <v>2000000</v>
      </c>
      <c r="H20" s="62"/>
      <c r="I20" s="150">
        <f t="shared" si="0"/>
        <v>2000000</v>
      </c>
      <c r="J20" s="74">
        <v>3500000</v>
      </c>
      <c r="K20" s="156"/>
      <c r="L20" s="168">
        <f t="shared" si="4"/>
        <v>3500000</v>
      </c>
      <c r="M20" s="153"/>
      <c r="N20" s="62"/>
      <c r="O20" s="12">
        <f t="shared" si="1"/>
        <v>0</v>
      </c>
      <c r="P20" s="60">
        <v>3500000</v>
      </c>
      <c r="Q20" s="62"/>
      <c r="R20" s="12">
        <f t="shared" si="2"/>
        <v>3500000</v>
      </c>
      <c r="S20" s="3"/>
    </row>
    <row r="21" spans="1:19" x14ac:dyDescent="0.25">
      <c r="A21" s="3"/>
      <c r="B21" s="13" t="s">
        <v>11</v>
      </c>
      <c r="C21" s="36" t="s">
        <v>2</v>
      </c>
      <c r="D21" s="60"/>
      <c r="E21" s="65"/>
      <c r="F21" s="172">
        <f t="shared" si="3"/>
        <v>0</v>
      </c>
      <c r="G21" s="59">
        <f>'NR 2026'!M21</f>
        <v>3500000</v>
      </c>
      <c r="H21" s="62">
        <v>1500000</v>
      </c>
      <c r="I21" s="150">
        <f t="shared" si="0"/>
        <v>5000000</v>
      </c>
      <c r="J21" s="74">
        <v>4500000</v>
      </c>
      <c r="K21" s="156">
        <v>1500000</v>
      </c>
      <c r="L21" s="168">
        <f t="shared" si="4"/>
        <v>6000000</v>
      </c>
      <c r="M21" s="153">
        <v>4500000</v>
      </c>
      <c r="N21" s="65">
        <v>1700000</v>
      </c>
      <c r="O21" s="12">
        <f t="shared" si="1"/>
        <v>6200000</v>
      </c>
      <c r="P21" s="60">
        <v>4600000</v>
      </c>
      <c r="Q21" s="65">
        <v>2000000</v>
      </c>
      <c r="R21" s="12">
        <f t="shared" si="2"/>
        <v>6600000</v>
      </c>
      <c r="S21" s="3"/>
    </row>
    <row r="22" spans="1:19" x14ac:dyDescent="0.25">
      <c r="A22" s="3"/>
      <c r="B22" s="13" t="s">
        <v>13</v>
      </c>
      <c r="C22" s="36" t="s">
        <v>4</v>
      </c>
      <c r="D22" s="60"/>
      <c r="E22" s="65"/>
      <c r="F22" s="172">
        <f t="shared" si="3"/>
        <v>0</v>
      </c>
      <c r="G22" s="59">
        <f>'NR 2026'!M22</f>
        <v>0</v>
      </c>
      <c r="H22" s="62"/>
      <c r="I22" s="150">
        <f t="shared" si="0"/>
        <v>0</v>
      </c>
      <c r="J22" s="74"/>
      <c r="K22" s="156"/>
      <c r="L22" s="168">
        <f t="shared" si="4"/>
        <v>0</v>
      </c>
      <c r="M22" s="153"/>
      <c r="N22" s="65"/>
      <c r="O22" s="12">
        <f t="shared" si="1"/>
        <v>0</v>
      </c>
      <c r="P22" s="60"/>
      <c r="Q22" s="65"/>
      <c r="R22" s="12">
        <f t="shared" si="2"/>
        <v>0</v>
      </c>
      <c r="S22" s="3"/>
    </row>
    <row r="23" spans="1:19" ht="15.75" thickBot="1" x14ac:dyDescent="0.3">
      <c r="A23" s="3"/>
      <c r="B23" s="116" t="s">
        <v>15</v>
      </c>
      <c r="C23" s="117" t="s">
        <v>6</v>
      </c>
      <c r="D23" s="61"/>
      <c r="E23" s="66"/>
      <c r="F23" s="172">
        <f t="shared" si="3"/>
        <v>0</v>
      </c>
      <c r="G23" s="59">
        <f>'NR 2026'!M23</f>
        <v>0</v>
      </c>
      <c r="H23" s="62"/>
      <c r="I23" s="151">
        <f t="shared" si="0"/>
        <v>0</v>
      </c>
      <c r="J23" s="74"/>
      <c r="K23" s="156"/>
      <c r="L23" s="168">
        <f t="shared" si="4"/>
        <v>0</v>
      </c>
      <c r="M23" s="154"/>
      <c r="N23" s="66"/>
      <c r="O23" s="21">
        <f t="shared" si="1"/>
        <v>0</v>
      </c>
      <c r="P23" s="61"/>
      <c r="Q23" s="66"/>
      <c r="R23" s="21">
        <f t="shared" si="2"/>
        <v>0</v>
      </c>
      <c r="S23" s="3"/>
    </row>
    <row r="24" spans="1:19" ht="15.75" thickBot="1" x14ac:dyDescent="0.3">
      <c r="A24" s="3"/>
      <c r="B24" s="22" t="s">
        <v>17</v>
      </c>
      <c r="C24" s="23" t="s">
        <v>8</v>
      </c>
      <c r="D24" s="27">
        <f t="shared" ref="D24:R24" si="5">SUM(D15:D21)</f>
        <v>101096662.59999999</v>
      </c>
      <c r="E24" s="27">
        <f t="shared" si="5"/>
        <v>11364902.6</v>
      </c>
      <c r="F24" s="27">
        <f t="shared" si="5"/>
        <v>112461565.19999999</v>
      </c>
      <c r="G24" s="27">
        <f t="shared" si="5"/>
        <v>102500000</v>
      </c>
      <c r="H24" s="27">
        <f>SUM(H15:H21)</f>
        <v>10500000</v>
      </c>
      <c r="I24" s="161">
        <f t="shared" si="5"/>
        <v>113000000</v>
      </c>
      <c r="J24" s="155">
        <f t="shared" si="5"/>
        <v>109400000</v>
      </c>
      <c r="K24" s="155">
        <f t="shared" si="5"/>
        <v>11000000</v>
      </c>
      <c r="L24" s="155">
        <f t="shared" si="5"/>
        <v>120400000</v>
      </c>
      <c r="M24" s="165">
        <f>SUM(M15:M23)</f>
        <v>107210000</v>
      </c>
      <c r="N24" s="27">
        <f t="shared" si="5"/>
        <v>10700000</v>
      </c>
      <c r="O24" s="27">
        <f t="shared" si="5"/>
        <v>117910000</v>
      </c>
      <c r="P24" s="27">
        <f t="shared" si="5"/>
        <v>113400000</v>
      </c>
      <c r="Q24" s="27">
        <f t="shared" si="5"/>
        <v>12000000</v>
      </c>
      <c r="R24" s="27">
        <f t="shared" si="5"/>
        <v>125400000</v>
      </c>
      <c r="S24" s="3"/>
    </row>
    <row r="25" spans="1:19" ht="15.75" customHeight="1" thickBot="1" x14ac:dyDescent="0.3">
      <c r="A25" s="3"/>
      <c r="B25" s="174"/>
      <c r="C25" s="175" t="s">
        <v>107</v>
      </c>
      <c r="D25" s="253"/>
      <c r="E25" s="253"/>
      <c r="F25" s="254"/>
      <c r="G25" s="253"/>
      <c r="H25" s="253"/>
      <c r="I25" s="253"/>
      <c r="J25" s="312"/>
      <c r="K25" s="253"/>
      <c r="L25" s="254"/>
      <c r="M25" s="253"/>
      <c r="N25" s="253"/>
      <c r="O25" s="254"/>
      <c r="P25" s="253"/>
      <c r="Q25" s="253"/>
      <c r="R25" s="254"/>
      <c r="S25" s="3"/>
    </row>
    <row r="26" spans="1:19" x14ac:dyDescent="0.25">
      <c r="A26" s="3"/>
      <c r="B26" s="285" t="s">
        <v>37</v>
      </c>
      <c r="C26" s="280" t="s">
        <v>38</v>
      </c>
      <c r="D26" s="306" t="s">
        <v>64</v>
      </c>
      <c r="E26" s="249" t="s">
        <v>67</v>
      </c>
      <c r="F26" s="245" t="s">
        <v>68</v>
      </c>
      <c r="G26" s="247" t="s">
        <v>64</v>
      </c>
      <c r="H26" s="306" t="s">
        <v>67</v>
      </c>
      <c r="I26" s="310" t="s">
        <v>68</v>
      </c>
      <c r="J26" s="306" t="s">
        <v>64</v>
      </c>
      <c r="K26" s="249" t="s">
        <v>67</v>
      </c>
      <c r="L26" s="245" t="s">
        <v>68</v>
      </c>
      <c r="M26" s="313" t="s">
        <v>64</v>
      </c>
      <c r="N26" s="249" t="s">
        <v>67</v>
      </c>
      <c r="O26" s="245" t="s">
        <v>68</v>
      </c>
      <c r="P26" s="247" t="s">
        <v>64</v>
      </c>
      <c r="Q26" s="249" t="s">
        <v>67</v>
      </c>
      <c r="R26" s="245" t="s">
        <v>68</v>
      </c>
      <c r="S26" s="3"/>
    </row>
    <row r="27" spans="1:19" ht="15.75" thickBot="1" x14ac:dyDescent="0.3">
      <c r="A27" s="3"/>
      <c r="B27" s="286"/>
      <c r="C27" s="281"/>
      <c r="D27" s="307"/>
      <c r="E27" s="250"/>
      <c r="F27" s="246"/>
      <c r="G27" s="248"/>
      <c r="H27" s="307"/>
      <c r="I27" s="311"/>
      <c r="J27" s="307"/>
      <c r="K27" s="250"/>
      <c r="L27" s="246"/>
      <c r="M27" s="314"/>
      <c r="N27" s="250"/>
      <c r="O27" s="246"/>
      <c r="P27" s="248"/>
      <c r="Q27" s="250"/>
      <c r="R27" s="246"/>
      <c r="S27" s="3"/>
    </row>
    <row r="28" spans="1:19" x14ac:dyDescent="0.25">
      <c r="A28" s="3"/>
      <c r="B28" s="33" t="s">
        <v>19</v>
      </c>
      <c r="C28" s="34" t="s">
        <v>10</v>
      </c>
      <c r="D28" s="59">
        <v>7056689.7999999998</v>
      </c>
      <c r="E28" s="62">
        <v>89439.4</v>
      </c>
      <c r="F28" s="172">
        <f t="shared" ref="F28:F38" si="6">D28+E28</f>
        <v>7146129.2000000002</v>
      </c>
      <c r="G28" s="59">
        <v>7800000</v>
      </c>
      <c r="H28" s="62">
        <f>'NR 2026'!N28</f>
        <v>200000</v>
      </c>
      <c r="I28" s="150">
        <f t="shared" ref="I28:I38" si="7">G28+H28</f>
        <v>8000000</v>
      </c>
      <c r="J28" s="170">
        <v>8800000</v>
      </c>
      <c r="K28" s="171">
        <v>200000</v>
      </c>
      <c r="L28" s="172">
        <f t="shared" ref="L28:L38" si="8">J28+K28</f>
        <v>9000000</v>
      </c>
      <c r="M28" s="173">
        <v>7800000</v>
      </c>
      <c r="N28" s="173">
        <v>200000</v>
      </c>
      <c r="O28" s="12">
        <f t="shared" ref="O28:O38" si="9">M28+N28</f>
        <v>8000000</v>
      </c>
      <c r="P28" s="173">
        <v>8500000</v>
      </c>
      <c r="Q28" s="173">
        <v>250000</v>
      </c>
      <c r="R28" s="12">
        <f t="shared" ref="R28:R38" si="10">P28+Q28</f>
        <v>8750000</v>
      </c>
      <c r="S28" s="3"/>
    </row>
    <row r="29" spans="1:19" x14ac:dyDescent="0.25">
      <c r="A29" s="3"/>
      <c r="B29" s="13" t="s">
        <v>20</v>
      </c>
      <c r="C29" s="36" t="s">
        <v>12</v>
      </c>
      <c r="D29" s="59">
        <v>11797919</v>
      </c>
      <c r="E29" s="63">
        <v>3659213.9</v>
      </c>
      <c r="F29" s="172">
        <f t="shared" si="6"/>
        <v>15457132.9</v>
      </c>
      <c r="G29" s="59">
        <v>10600000</v>
      </c>
      <c r="H29" s="62">
        <f>'NR 2026'!N29</f>
        <v>700000</v>
      </c>
      <c r="I29" s="150">
        <f t="shared" si="7"/>
        <v>11300000</v>
      </c>
      <c r="J29" s="74">
        <v>13391000</v>
      </c>
      <c r="K29" s="158">
        <v>800000</v>
      </c>
      <c r="L29" s="168">
        <f t="shared" si="8"/>
        <v>14191000</v>
      </c>
      <c r="M29" s="70">
        <v>10635000</v>
      </c>
      <c r="N29" s="159">
        <v>800000</v>
      </c>
      <c r="O29" s="12">
        <f t="shared" si="9"/>
        <v>11435000</v>
      </c>
      <c r="P29" s="70">
        <v>12000000</v>
      </c>
      <c r="Q29" s="159">
        <v>850000</v>
      </c>
      <c r="R29" s="12">
        <f t="shared" si="10"/>
        <v>12850000</v>
      </c>
      <c r="S29" s="3"/>
    </row>
    <row r="30" spans="1:19" x14ac:dyDescent="0.25">
      <c r="A30" s="3"/>
      <c r="B30" s="13" t="s">
        <v>22</v>
      </c>
      <c r="C30" s="36" t="s">
        <v>14</v>
      </c>
      <c r="D30" s="59">
        <v>6398957.4000000004</v>
      </c>
      <c r="E30" s="63">
        <v>378122.7</v>
      </c>
      <c r="F30" s="172">
        <f t="shared" si="6"/>
        <v>6777080.1000000006</v>
      </c>
      <c r="G30" s="59">
        <v>6100000</v>
      </c>
      <c r="H30" s="62">
        <f>'NR 2026'!N30</f>
        <v>200000</v>
      </c>
      <c r="I30" s="150">
        <f t="shared" si="7"/>
        <v>6300000</v>
      </c>
      <c r="J30" s="74">
        <v>5482000</v>
      </c>
      <c r="K30" s="158">
        <v>200000</v>
      </c>
      <c r="L30" s="168">
        <f t="shared" si="8"/>
        <v>5682000</v>
      </c>
      <c r="M30" s="70">
        <v>5500000</v>
      </c>
      <c r="N30" s="159">
        <v>200000</v>
      </c>
      <c r="O30" s="12">
        <f t="shared" si="9"/>
        <v>5700000</v>
      </c>
      <c r="P30" s="70">
        <v>6000000</v>
      </c>
      <c r="Q30" s="159">
        <v>270000</v>
      </c>
      <c r="R30" s="12">
        <f t="shared" si="10"/>
        <v>6270000</v>
      </c>
      <c r="S30" s="3"/>
    </row>
    <row r="31" spans="1:19" x14ac:dyDescent="0.25">
      <c r="A31" s="3"/>
      <c r="B31" s="13" t="s">
        <v>24</v>
      </c>
      <c r="C31" s="36" t="s">
        <v>16</v>
      </c>
      <c r="D31" s="59">
        <v>13454188.699999999</v>
      </c>
      <c r="E31" s="62">
        <v>208950.9</v>
      </c>
      <c r="F31" s="172">
        <f t="shared" si="6"/>
        <v>13663139.6</v>
      </c>
      <c r="G31" s="59">
        <v>13150000</v>
      </c>
      <c r="H31" s="62">
        <f>'NR 2026'!N31</f>
        <v>250000</v>
      </c>
      <c r="I31" s="150">
        <f t="shared" si="7"/>
        <v>13400000</v>
      </c>
      <c r="J31" s="74">
        <v>12000000</v>
      </c>
      <c r="K31" s="156">
        <v>400000</v>
      </c>
      <c r="L31" s="168">
        <f t="shared" si="8"/>
        <v>12400000</v>
      </c>
      <c r="M31" s="70">
        <v>12000000</v>
      </c>
      <c r="N31" s="70">
        <v>400000</v>
      </c>
      <c r="O31" s="12">
        <f t="shared" si="9"/>
        <v>12400000</v>
      </c>
      <c r="P31" s="70">
        <v>12600000</v>
      </c>
      <c r="Q31" s="70">
        <v>450000</v>
      </c>
      <c r="R31" s="12">
        <f t="shared" si="10"/>
        <v>13050000</v>
      </c>
      <c r="S31" s="3"/>
    </row>
    <row r="32" spans="1:19" x14ac:dyDescent="0.25">
      <c r="A32" s="3"/>
      <c r="B32" s="13" t="s">
        <v>26</v>
      </c>
      <c r="C32" s="36" t="s">
        <v>18</v>
      </c>
      <c r="D32" s="59">
        <v>37922794.799999997</v>
      </c>
      <c r="E32" s="62">
        <v>2797167.5</v>
      </c>
      <c r="F32" s="172">
        <f t="shared" si="6"/>
        <v>40719962.299999997</v>
      </c>
      <c r="G32" s="59">
        <v>39770000</v>
      </c>
      <c r="H32" s="62">
        <f>'NR 2026'!N32</f>
        <v>3030000</v>
      </c>
      <c r="I32" s="150">
        <f t="shared" si="7"/>
        <v>42800000</v>
      </c>
      <c r="J32" s="74">
        <v>40943000</v>
      </c>
      <c r="K32" s="156">
        <v>3157000</v>
      </c>
      <c r="L32" s="168">
        <f t="shared" si="8"/>
        <v>44100000</v>
      </c>
      <c r="M32" s="70">
        <v>44830000</v>
      </c>
      <c r="N32" s="70">
        <v>3160000</v>
      </c>
      <c r="O32" s="12">
        <f t="shared" si="9"/>
        <v>47990000</v>
      </c>
      <c r="P32" s="70">
        <v>46000000</v>
      </c>
      <c r="Q32" s="70">
        <v>3200000</v>
      </c>
      <c r="R32" s="12">
        <f t="shared" si="10"/>
        <v>49200000</v>
      </c>
      <c r="S32" s="3"/>
    </row>
    <row r="33" spans="1:19" x14ac:dyDescent="0.25">
      <c r="A33" s="3"/>
      <c r="B33" s="13" t="s">
        <v>28</v>
      </c>
      <c r="C33" s="37" t="s">
        <v>42</v>
      </c>
      <c r="D33" s="59">
        <v>36034269.600000001</v>
      </c>
      <c r="E33" s="62">
        <v>2656925.4</v>
      </c>
      <c r="F33" s="172">
        <f t="shared" si="6"/>
        <v>38691195</v>
      </c>
      <c r="G33" s="59">
        <v>35270000</v>
      </c>
      <c r="H33" s="62">
        <f>'NR 2026'!N33</f>
        <v>2870000</v>
      </c>
      <c r="I33" s="150">
        <f t="shared" si="7"/>
        <v>38140000</v>
      </c>
      <c r="J33" s="74">
        <v>36758000</v>
      </c>
      <c r="K33" s="156">
        <v>2842000</v>
      </c>
      <c r="L33" s="168">
        <f t="shared" si="8"/>
        <v>39600000</v>
      </c>
      <c r="M33" s="70">
        <v>40400000</v>
      </c>
      <c r="N33" s="70">
        <v>3000000</v>
      </c>
      <c r="O33" s="12">
        <f t="shared" si="9"/>
        <v>43400000</v>
      </c>
      <c r="P33" s="70">
        <v>41400000</v>
      </c>
      <c r="Q33" s="70">
        <v>3130000</v>
      </c>
      <c r="R33" s="12">
        <f t="shared" si="10"/>
        <v>44530000</v>
      </c>
      <c r="S33" s="3"/>
    </row>
    <row r="34" spans="1:19" x14ac:dyDescent="0.25">
      <c r="A34" s="3"/>
      <c r="B34" s="13" t="s">
        <v>30</v>
      </c>
      <c r="C34" s="38" t="s">
        <v>21</v>
      </c>
      <c r="D34" s="59">
        <v>1888525.2</v>
      </c>
      <c r="E34" s="62">
        <v>140242.1</v>
      </c>
      <c r="F34" s="172">
        <f t="shared" si="6"/>
        <v>2028767.3</v>
      </c>
      <c r="G34" s="59">
        <v>4500000</v>
      </c>
      <c r="H34" s="62">
        <f>'NR 2026'!N34</f>
        <v>160000</v>
      </c>
      <c r="I34" s="150">
        <f t="shared" si="7"/>
        <v>4660000</v>
      </c>
      <c r="J34" s="74">
        <v>4185000</v>
      </c>
      <c r="K34" s="156">
        <v>315000</v>
      </c>
      <c r="L34" s="168">
        <f t="shared" si="8"/>
        <v>4500000</v>
      </c>
      <c r="M34" s="70">
        <v>4430000</v>
      </c>
      <c r="N34" s="70">
        <v>160000</v>
      </c>
      <c r="O34" s="12">
        <f t="shared" si="9"/>
        <v>4590000</v>
      </c>
      <c r="P34" s="70">
        <v>4700000</v>
      </c>
      <c r="Q34" s="70">
        <v>170000</v>
      </c>
      <c r="R34" s="12">
        <f t="shared" si="10"/>
        <v>4870000</v>
      </c>
      <c r="S34" s="3"/>
    </row>
    <row r="35" spans="1:19" x14ac:dyDescent="0.25">
      <c r="A35" s="3"/>
      <c r="B35" s="13" t="s">
        <v>32</v>
      </c>
      <c r="C35" s="36" t="s">
        <v>23</v>
      </c>
      <c r="D35" s="59">
        <v>11501823.800000001</v>
      </c>
      <c r="E35" s="62">
        <v>856754.2</v>
      </c>
      <c r="F35" s="172">
        <f t="shared" si="6"/>
        <v>12358578</v>
      </c>
      <c r="G35" s="59">
        <v>12364380</v>
      </c>
      <c r="H35" s="62">
        <f>'NR 2026'!N35</f>
        <v>975620</v>
      </c>
      <c r="I35" s="150">
        <f t="shared" si="7"/>
        <v>13340000</v>
      </c>
      <c r="J35" s="74">
        <v>13920000</v>
      </c>
      <c r="K35" s="156">
        <v>1074000</v>
      </c>
      <c r="L35" s="168">
        <f t="shared" si="8"/>
        <v>14994000</v>
      </c>
      <c r="M35" s="70">
        <v>14000000</v>
      </c>
      <c r="N35" s="70">
        <v>1015000</v>
      </c>
      <c r="O35" s="12">
        <f t="shared" si="9"/>
        <v>15015000</v>
      </c>
      <c r="P35" s="70">
        <v>16100000</v>
      </c>
      <c r="Q35" s="70">
        <v>1095500</v>
      </c>
      <c r="R35" s="12">
        <f t="shared" si="10"/>
        <v>17195500</v>
      </c>
      <c r="S35" s="3"/>
    </row>
    <row r="36" spans="1:19" x14ac:dyDescent="0.25">
      <c r="A36" s="3"/>
      <c r="B36" s="13" t="s">
        <v>33</v>
      </c>
      <c r="C36" s="36" t="s">
        <v>25</v>
      </c>
      <c r="D36" s="59">
        <v>42990.5</v>
      </c>
      <c r="E36" s="62">
        <v>6119.2</v>
      </c>
      <c r="F36" s="172">
        <f t="shared" si="6"/>
        <v>49109.7</v>
      </c>
      <c r="G36" s="59">
        <v>50000</v>
      </c>
      <c r="H36" s="62">
        <f>'NR 2026'!N36</f>
        <v>0</v>
      </c>
      <c r="I36" s="150">
        <f t="shared" si="7"/>
        <v>50000</v>
      </c>
      <c r="J36" s="74">
        <v>45000</v>
      </c>
      <c r="K36" s="156">
        <v>0</v>
      </c>
      <c r="L36" s="168">
        <f t="shared" si="8"/>
        <v>45000</v>
      </c>
      <c r="M36" s="70">
        <v>50000</v>
      </c>
      <c r="N36" s="70"/>
      <c r="O36" s="12">
        <f t="shared" si="9"/>
        <v>50000</v>
      </c>
      <c r="P36" s="70">
        <v>50000</v>
      </c>
      <c r="Q36" s="70"/>
      <c r="R36" s="12">
        <f t="shared" si="10"/>
        <v>50000</v>
      </c>
      <c r="S36" s="3"/>
    </row>
    <row r="37" spans="1:19" x14ac:dyDescent="0.25">
      <c r="A37" s="3"/>
      <c r="B37" s="13" t="s">
        <v>34</v>
      </c>
      <c r="C37" s="36" t="s">
        <v>27</v>
      </c>
      <c r="D37" s="59">
        <v>8649579.1999999993</v>
      </c>
      <c r="E37" s="62">
        <v>1645057.5</v>
      </c>
      <c r="F37" s="172">
        <f t="shared" si="6"/>
        <v>10294636.699999999</v>
      </c>
      <c r="G37" s="59">
        <v>8500000</v>
      </c>
      <c r="H37" s="62">
        <f>'NR 2026'!N37</f>
        <v>1700000</v>
      </c>
      <c r="I37" s="150">
        <f t="shared" si="7"/>
        <v>10200000</v>
      </c>
      <c r="J37" s="74">
        <v>11042000</v>
      </c>
      <c r="K37" s="156">
        <v>1446000</v>
      </c>
      <c r="L37" s="168">
        <f t="shared" si="8"/>
        <v>12488000</v>
      </c>
      <c r="M37" s="70">
        <v>8500000</v>
      </c>
      <c r="N37" s="70">
        <v>1700000</v>
      </c>
      <c r="O37" s="12">
        <f t="shared" si="9"/>
        <v>10200000</v>
      </c>
      <c r="P37" s="70">
        <v>8700000</v>
      </c>
      <c r="Q37" s="70">
        <v>1984500</v>
      </c>
      <c r="R37" s="12">
        <f t="shared" si="10"/>
        <v>10684500</v>
      </c>
      <c r="S37" s="3"/>
    </row>
    <row r="38" spans="1:19" ht="15.75" thickBot="1" x14ac:dyDescent="0.3">
      <c r="A38" s="3"/>
      <c r="B38" s="18" t="s">
        <v>35</v>
      </c>
      <c r="C38" s="89" t="s">
        <v>29</v>
      </c>
      <c r="D38" s="59">
        <v>3199668</v>
      </c>
      <c r="E38" s="62">
        <v>193875</v>
      </c>
      <c r="F38" s="172">
        <f t="shared" si="6"/>
        <v>3393543</v>
      </c>
      <c r="G38" s="59">
        <v>4578000</v>
      </c>
      <c r="H38" s="62">
        <f>'NR 2026'!N38</f>
        <v>3032000</v>
      </c>
      <c r="I38" s="151">
        <f t="shared" si="7"/>
        <v>7610000</v>
      </c>
      <c r="J38" s="74">
        <v>4400000</v>
      </c>
      <c r="K38" s="156">
        <v>3100000</v>
      </c>
      <c r="L38" s="168">
        <f t="shared" si="8"/>
        <v>7500000</v>
      </c>
      <c r="M38" s="72">
        <v>4088000</v>
      </c>
      <c r="N38" s="72">
        <v>3032000</v>
      </c>
      <c r="O38" s="21">
        <f t="shared" si="9"/>
        <v>7120000</v>
      </c>
      <c r="P38" s="72">
        <v>4250000</v>
      </c>
      <c r="Q38" s="72">
        <v>3100000</v>
      </c>
      <c r="R38" s="21">
        <f t="shared" si="10"/>
        <v>7350000</v>
      </c>
      <c r="S38" s="3"/>
    </row>
    <row r="39" spans="1:19" ht="15.75" thickBot="1" x14ac:dyDescent="0.3">
      <c r="A39" s="3"/>
      <c r="B39" s="22" t="s">
        <v>48</v>
      </c>
      <c r="C39" s="90" t="s">
        <v>31</v>
      </c>
      <c r="D39" s="40">
        <f>SUM(D28:D32)+SUM(D35:D38)</f>
        <v>100024611.2</v>
      </c>
      <c r="E39" s="40">
        <f>SUM(E28:E32)+SUM(E35:E38)</f>
        <v>9834700.3000000007</v>
      </c>
      <c r="F39" s="41">
        <f>SUM(F35:F38)+SUM(F28:F32)</f>
        <v>109859311.5</v>
      </c>
      <c r="G39" s="40">
        <f>SUM(G28:G32)+SUM(G35:G38)</f>
        <v>102912380</v>
      </c>
      <c r="H39" s="40">
        <f>SUM(H28:H32)+SUM(H35:H38)</f>
        <v>10087620</v>
      </c>
      <c r="I39" s="162">
        <f>SUM(I35:I38)+SUM(I28:I32)</f>
        <v>113000000</v>
      </c>
      <c r="J39" s="162">
        <f t="shared" ref="J39:K39" si="11">SUM(J35:J38)+SUM(J28:J32)</f>
        <v>110023000</v>
      </c>
      <c r="K39" s="162">
        <f t="shared" si="11"/>
        <v>10377000</v>
      </c>
      <c r="L39" s="157">
        <f>SUM(L35:L38)+SUM(L28:L32)</f>
        <v>120400000</v>
      </c>
      <c r="M39" s="40">
        <f>SUM(M28:M32)+SUM(M35:M38)</f>
        <v>107403000</v>
      </c>
      <c r="N39" s="40">
        <f>SUM(N28:N32)+SUM(N35:N38)</f>
        <v>10507000</v>
      </c>
      <c r="O39" s="41">
        <f>SUM(O35:O38)+SUM(O28:O32)</f>
        <v>117910000</v>
      </c>
      <c r="P39" s="40">
        <f>SUM(P28:P32)+SUM(P35:P38)</f>
        <v>114200000</v>
      </c>
      <c r="Q39" s="40">
        <f>SUM(Q28:Q32)+SUM(Q35:Q38)</f>
        <v>11200000</v>
      </c>
      <c r="R39" s="41">
        <f>SUM(R35:R38)+SUM(R28:R32)</f>
        <v>125400000</v>
      </c>
      <c r="S39" s="3"/>
    </row>
    <row r="40" spans="1:19" ht="19.5" thickBot="1" x14ac:dyDescent="0.35">
      <c r="A40" s="3"/>
      <c r="B40" s="94" t="s">
        <v>49</v>
      </c>
      <c r="C40" s="95" t="s">
        <v>51</v>
      </c>
      <c r="D40" s="105">
        <f t="shared" ref="D40:R40" si="12">D24-D39</f>
        <v>1072051.3999999911</v>
      </c>
      <c r="E40" s="105">
        <f t="shared" si="12"/>
        <v>1530202.2999999989</v>
      </c>
      <c r="F40" s="106">
        <f t="shared" si="12"/>
        <v>2602253.6999999881</v>
      </c>
      <c r="G40" s="227">
        <f t="shared" si="12"/>
        <v>-412380</v>
      </c>
      <c r="H40" s="227">
        <f t="shared" si="12"/>
        <v>412380</v>
      </c>
      <c r="I40" s="228">
        <f t="shared" si="12"/>
        <v>0</v>
      </c>
      <c r="J40" s="105">
        <f t="shared" si="12"/>
        <v>-623000</v>
      </c>
      <c r="K40" s="105">
        <f t="shared" si="12"/>
        <v>623000</v>
      </c>
      <c r="L40" s="106">
        <f t="shared" si="12"/>
        <v>0</v>
      </c>
      <c r="M40" s="166">
        <f t="shared" si="12"/>
        <v>-193000</v>
      </c>
      <c r="N40" s="105">
        <f t="shared" si="12"/>
        <v>193000</v>
      </c>
      <c r="O40" s="106">
        <f t="shared" si="12"/>
        <v>0</v>
      </c>
      <c r="P40" s="105">
        <f t="shared" si="12"/>
        <v>-800000</v>
      </c>
      <c r="Q40" s="105">
        <f t="shared" si="12"/>
        <v>800000</v>
      </c>
      <c r="R40" s="106">
        <f t="shared" si="12"/>
        <v>0</v>
      </c>
      <c r="S40" s="3"/>
    </row>
    <row r="41" spans="1:19" ht="15.75" thickBot="1" x14ac:dyDescent="0.3">
      <c r="A41" s="3"/>
      <c r="B41" s="97" t="s">
        <v>50</v>
      </c>
      <c r="C41" s="98" t="s">
        <v>65</v>
      </c>
      <c r="D41" s="101"/>
      <c r="E41" s="102"/>
      <c r="F41" s="103">
        <f>F40-D16</f>
        <v>-51697746.300000012</v>
      </c>
      <c r="G41" s="101"/>
      <c r="H41" s="104"/>
      <c r="I41" s="163">
        <f>I40-G16</f>
        <v>-52000000</v>
      </c>
      <c r="J41" s="169"/>
      <c r="K41" s="104"/>
      <c r="L41" s="103">
        <f>L40-J16</f>
        <v>-55000000</v>
      </c>
      <c r="M41" s="167"/>
      <c r="N41" s="104"/>
      <c r="O41" s="103">
        <f>O40-M16</f>
        <v>-60000000</v>
      </c>
      <c r="P41" s="101"/>
      <c r="Q41" s="104"/>
      <c r="R41" s="103">
        <f>R40-P16</f>
        <v>-62000000</v>
      </c>
      <c r="S41" s="3"/>
    </row>
    <row r="42" spans="1:19" ht="8.25" customHeight="1" thickBot="1" x14ac:dyDescent="0.3">
      <c r="A42" s="3"/>
      <c r="B42" s="78"/>
      <c r="C42" s="45"/>
      <c r="D42" s="3"/>
      <c r="E42" s="46"/>
      <c r="F42" s="46"/>
      <c r="G42" s="3"/>
      <c r="H42" s="46"/>
      <c r="I42" s="46"/>
      <c r="J42" s="46"/>
      <c r="K42" s="46"/>
      <c r="L42" s="3"/>
      <c r="M42" s="3"/>
      <c r="N42" s="3"/>
      <c r="O42" s="3"/>
      <c r="P42" s="3"/>
      <c r="Q42" s="3"/>
      <c r="R42" s="3"/>
      <c r="S42" s="3"/>
    </row>
    <row r="43" spans="1:19" ht="15.75" customHeight="1" x14ac:dyDescent="0.25">
      <c r="A43" s="3"/>
      <c r="B43" s="78"/>
      <c r="C43" s="277" t="s">
        <v>83</v>
      </c>
      <c r="D43" s="145" t="s">
        <v>106</v>
      </c>
      <c r="E43" s="46"/>
      <c r="F43" s="47"/>
      <c r="G43" s="145" t="s">
        <v>105</v>
      </c>
      <c r="H43" s="46"/>
      <c r="I43" s="46"/>
      <c r="J43" s="145" t="s">
        <v>104</v>
      </c>
      <c r="K43" s="46"/>
      <c r="L43" s="46"/>
      <c r="M43" s="145" t="s">
        <v>103</v>
      </c>
      <c r="N43" s="3"/>
      <c r="O43" s="3"/>
      <c r="P43" s="145" t="s">
        <v>103</v>
      </c>
      <c r="Q43" s="3"/>
      <c r="R43" s="3"/>
      <c r="S43" s="3"/>
    </row>
    <row r="44" spans="1:19" ht="15.75" thickBot="1" x14ac:dyDescent="0.3">
      <c r="A44" s="3"/>
      <c r="B44" s="78"/>
      <c r="C44" s="278"/>
      <c r="D44" s="144">
        <v>0</v>
      </c>
      <c r="E44" s="46"/>
      <c r="F44" s="47"/>
      <c r="G44" s="144">
        <v>0</v>
      </c>
      <c r="H44" s="80"/>
      <c r="I44" s="80"/>
      <c r="J44" s="144">
        <v>0</v>
      </c>
      <c r="K44" s="80"/>
      <c r="L44" s="80"/>
      <c r="M44" s="144">
        <v>0</v>
      </c>
      <c r="N44" s="3"/>
      <c r="O44" s="3"/>
      <c r="P44" s="144">
        <v>0</v>
      </c>
      <c r="Q44" s="3"/>
      <c r="R44" s="3"/>
      <c r="S44" s="3"/>
    </row>
    <row r="45" spans="1:19" ht="8.25" customHeight="1" thickBot="1" x14ac:dyDescent="0.3">
      <c r="A45" s="3"/>
      <c r="B45" s="78"/>
      <c r="C45" s="45"/>
      <c r="D45" s="46"/>
      <c r="E45" s="46"/>
      <c r="F45" s="47"/>
      <c r="G45" s="46"/>
      <c r="H45" s="46"/>
      <c r="I45" s="47"/>
      <c r="J45" s="47"/>
      <c r="K45" s="47"/>
      <c r="L45" s="3"/>
      <c r="M45" s="3"/>
      <c r="N45" s="3"/>
      <c r="O45" s="3"/>
      <c r="P45" s="3"/>
      <c r="Q45" s="3"/>
      <c r="R45" s="3"/>
      <c r="S45" s="3"/>
    </row>
    <row r="46" spans="1:19" ht="37.5" customHeight="1" thickBot="1" x14ac:dyDescent="0.3">
      <c r="A46" s="3"/>
      <c r="B46" s="78"/>
      <c r="C46" s="277" t="s">
        <v>86</v>
      </c>
      <c r="D46" s="82" t="s">
        <v>87</v>
      </c>
      <c r="E46" s="83" t="s">
        <v>85</v>
      </c>
      <c r="F46" s="47"/>
      <c r="G46" s="82" t="s">
        <v>87</v>
      </c>
      <c r="H46" s="83" t="s">
        <v>85</v>
      </c>
      <c r="I46" s="3"/>
      <c r="J46" s="82" t="s">
        <v>87</v>
      </c>
      <c r="K46" s="83" t="s">
        <v>85</v>
      </c>
      <c r="L46" s="143"/>
      <c r="M46" s="82" t="s">
        <v>87</v>
      </c>
      <c r="N46" s="83" t="s">
        <v>85</v>
      </c>
      <c r="O46" s="3"/>
      <c r="P46" s="82" t="s">
        <v>87</v>
      </c>
      <c r="Q46" s="83" t="s">
        <v>85</v>
      </c>
      <c r="R46" s="3"/>
      <c r="S46" s="3"/>
    </row>
    <row r="47" spans="1:19" ht="15.75" thickBot="1" x14ac:dyDescent="0.3">
      <c r="A47" s="3"/>
      <c r="B47" s="44"/>
      <c r="C47" s="279"/>
      <c r="D47" s="81">
        <v>10000000</v>
      </c>
      <c r="E47" s="84">
        <v>0</v>
      </c>
      <c r="F47" s="47"/>
      <c r="G47" s="81">
        <v>0</v>
      </c>
      <c r="H47" s="84">
        <v>0</v>
      </c>
      <c r="I47" s="3"/>
      <c r="J47" s="81">
        <v>0</v>
      </c>
      <c r="K47" s="84">
        <v>0</v>
      </c>
      <c r="L47" s="80"/>
      <c r="M47" s="81">
        <v>10000000</v>
      </c>
      <c r="N47" s="84">
        <v>0</v>
      </c>
      <c r="O47" s="3"/>
      <c r="P47" s="81">
        <v>10000000</v>
      </c>
      <c r="Q47" s="84">
        <v>0</v>
      </c>
      <c r="R47" s="3"/>
      <c r="S47" s="3"/>
    </row>
    <row r="48" spans="1:19" x14ac:dyDescent="0.25">
      <c r="A48" s="3"/>
      <c r="B48" s="44"/>
      <c r="C48" s="45"/>
      <c r="D48" s="46"/>
      <c r="E48" s="46"/>
      <c r="F48" s="47"/>
      <c r="G48" s="46"/>
      <c r="H48" s="46"/>
      <c r="I48" s="47"/>
      <c r="J48" s="47"/>
      <c r="K48" s="47"/>
      <c r="L48" s="3"/>
      <c r="M48" s="3"/>
      <c r="N48" s="3"/>
      <c r="O48" s="3"/>
      <c r="P48" s="3"/>
      <c r="Q48" s="3"/>
      <c r="R48" s="3"/>
      <c r="S48" s="3"/>
    </row>
    <row r="49" spans="1:19" x14ac:dyDescent="0.25">
      <c r="A49" s="3"/>
      <c r="B49" s="44"/>
      <c r="C49" s="85" t="s">
        <v>82</v>
      </c>
      <c r="D49" s="86" t="s">
        <v>102</v>
      </c>
      <c r="E49" s="46"/>
      <c r="F49" s="3"/>
      <c r="G49" s="86" t="s">
        <v>94</v>
      </c>
      <c r="H49" s="3"/>
      <c r="I49" s="3"/>
      <c r="J49" s="86" t="s">
        <v>101</v>
      </c>
      <c r="K49" s="3"/>
      <c r="L49" s="79"/>
      <c r="M49" s="86" t="s">
        <v>100</v>
      </c>
      <c r="N49" s="79"/>
      <c r="O49" s="79"/>
      <c r="P49" s="86" t="s">
        <v>99</v>
      </c>
      <c r="Q49" s="3"/>
      <c r="R49" s="3"/>
      <c r="S49" s="3"/>
    </row>
    <row r="50" spans="1:19" x14ac:dyDescent="0.25">
      <c r="A50" s="3"/>
      <c r="B50" s="44"/>
      <c r="C50" s="48" t="s">
        <v>70</v>
      </c>
      <c r="D50" s="49">
        <f>D51+D52+D53+D54</f>
        <v>43649614.809999995</v>
      </c>
      <c r="E50" s="46"/>
      <c r="F50" s="3"/>
      <c r="G50" s="49">
        <f>G51+G52+G53+G54</f>
        <v>31816400</v>
      </c>
      <c r="H50" s="3"/>
      <c r="I50" s="3"/>
      <c r="J50" s="49">
        <f>J51+J52+J53+J54</f>
        <v>60440897.299999997</v>
      </c>
      <c r="K50" s="3"/>
      <c r="L50" s="131"/>
      <c r="M50" s="49">
        <f>M51+M52+M53+M54</f>
        <v>48090000</v>
      </c>
      <c r="N50" s="131"/>
      <c r="O50" s="131"/>
      <c r="P50" s="49">
        <f>P52+P53+P54</f>
        <v>46040000</v>
      </c>
      <c r="Q50" s="3"/>
      <c r="R50" s="3"/>
      <c r="S50" s="3"/>
    </row>
    <row r="51" spans="1:19" x14ac:dyDescent="0.25">
      <c r="A51" s="3"/>
      <c r="B51" s="44"/>
      <c r="C51" s="48" t="s">
        <v>71</v>
      </c>
      <c r="D51" s="49">
        <v>6963117.5</v>
      </c>
      <c r="E51" s="46"/>
      <c r="F51" s="3"/>
      <c r="G51" s="49">
        <v>5350000</v>
      </c>
      <c r="H51" s="3"/>
      <c r="I51" s="3"/>
      <c r="J51" s="49">
        <v>8166600</v>
      </c>
      <c r="K51" s="3"/>
      <c r="L51" s="131"/>
      <c r="M51" s="49">
        <v>2050000</v>
      </c>
      <c r="N51" s="131"/>
      <c r="O51" s="131"/>
      <c r="P51" s="49">
        <v>2000000</v>
      </c>
      <c r="Q51" s="3"/>
      <c r="R51" s="3"/>
      <c r="S51" s="3"/>
    </row>
    <row r="52" spans="1:19" x14ac:dyDescent="0.25">
      <c r="A52" s="3"/>
      <c r="B52" s="44"/>
      <c r="C52" s="48" t="s">
        <v>72</v>
      </c>
      <c r="D52" s="49">
        <v>35465697.299999997</v>
      </c>
      <c r="E52" s="46"/>
      <c r="F52" s="3"/>
      <c r="G52" s="49">
        <v>25200000</v>
      </c>
      <c r="H52" s="3"/>
      <c r="I52" s="3"/>
      <c r="J52" s="49">
        <v>51100697.299999997</v>
      </c>
      <c r="K52" s="3"/>
      <c r="L52" s="131"/>
      <c r="M52" s="49">
        <v>45000000</v>
      </c>
      <c r="N52" s="131"/>
      <c r="O52" s="131"/>
      <c r="P52" s="49">
        <v>45000000</v>
      </c>
      <c r="Q52" s="3"/>
      <c r="R52" s="3"/>
      <c r="S52" s="3"/>
    </row>
    <row r="53" spans="1:19" x14ac:dyDescent="0.25">
      <c r="A53" s="3"/>
      <c r="B53" s="44"/>
      <c r="C53" s="48" t="s">
        <v>88</v>
      </c>
      <c r="D53" s="49">
        <v>690000</v>
      </c>
      <c r="E53" s="46"/>
      <c r="F53" s="3"/>
      <c r="G53" s="49">
        <v>690000</v>
      </c>
      <c r="H53" s="3"/>
      <c r="I53" s="3"/>
      <c r="J53" s="49">
        <v>690000</v>
      </c>
      <c r="K53" s="3"/>
      <c r="L53" s="131"/>
      <c r="M53" s="49">
        <v>690000</v>
      </c>
      <c r="N53" s="131"/>
      <c r="O53" s="131"/>
      <c r="P53" s="49">
        <v>690000</v>
      </c>
      <c r="Q53" s="3"/>
      <c r="R53" s="3"/>
      <c r="S53" s="3"/>
    </row>
    <row r="54" spans="1:19" x14ac:dyDescent="0.25">
      <c r="A54" s="3"/>
      <c r="B54" s="44"/>
      <c r="C54" s="118" t="s">
        <v>89</v>
      </c>
      <c r="D54" s="49">
        <v>530800.01</v>
      </c>
      <c r="E54" s="46"/>
      <c r="F54" s="3"/>
      <c r="G54" s="49">
        <v>576400</v>
      </c>
      <c r="H54" s="3"/>
      <c r="I54" s="3"/>
      <c r="J54" s="49">
        <v>483600</v>
      </c>
      <c r="K54" s="3"/>
      <c r="L54" s="131"/>
      <c r="M54" s="49">
        <v>350000</v>
      </c>
      <c r="N54" s="131"/>
      <c r="O54" s="131"/>
      <c r="P54" s="49">
        <v>350000</v>
      </c>
      <c r="Q54" s="3"/>
      <c r="R54" s="3"/>
      <c r="S54" s="3"/>
    </row>
    <row r="55" spans="1:19" ht="10.5" customHeight="1" x14ac:dyDescent="0.25">
      <c r="A55" s="3"/>
      <c r="B55" s="44"/>
      <c r="C55" s="45"/>
      <c r="D55" s="49">
        <f t="shared" ref="D55" si="13">A55+B55-C55</f>
        <v>0</v>
      </c>
      <c r="E55" s="46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</row>
    <row r="56" spans="1:19" x14ac:dyDescent="0.25">
      <c r="A56" s="3"/>
      <c r="B56" s="44"/>
      <c r="C56" s="85" t="s">
        <v>75</v>
      </c>
      <c r="D56" s="86" t="s">
        <v>102</v>
      </c>
      <c r="E56" s="46"/>
      <c r="F56" s="47"/>
      <c r="G56" s="86" t="s">
        <v>97</v>
      </c>
      <c r="H56" s="46"/>
      <c r="I56" s="47"/>
      <c r="J56" s="86" t="s">
        <v>101</v>
      </c>
      <c r="K56" s="47"/>
      <c r="L56" s="3"/>
      <c r="M56" s="86" t="s">
        <v>100</v>
      </c>
      <c r="N56" s="79"/>
      <c r="O56" s="79"/>
      <c r="P56" s="86" t="s">
        <v>99</v>
      </c>
      <c r="Q56" s="3"/>
      <c r="R56" s="3"/>
      <c r="S56" s="3"/>
    </row>
    <row r="57" spans="1:19" x14ac:dyDescent="0.25">
      <c r="A57" s="3"/>
      <c r="B57" s="44"/>
      <c r="C57" s="48"/>
      <c r="D57" s="76">
        <v>80</v>
      </c>
      <c r="E57" s="46"/>
      <c r="F57" s="47"/>
      <c r="G57" s="76">
        <v>90</v>
      </c>
      <c r="H57" s="46"/>
      <c r="I57" s="47"/>
      <c r="J57" s="76">
        <v>95</v>
      </c>
      <c r="K57" s="47"/>
      <c r="L57" s="3"/>
      <c r="M57" s="76">
        <v>95</v>
      </c>
      <c r="N57" s="3"/>
      <c r="O57" s="3"/>
      <c r="P57" s="76">
        <v>95</v>
      </c>
      <c r="Q57" s="3"/>
      <c r="R57" s="3"/>
      <c r="S57" s="3"/>
    </row>
    <row r="58" spans="1:19" x14ac:dyDescent="0.25">
      <c r="A58" s="3"/>
      <c r="B58" s="44"/>
      <c r="C58" s="45"/>
      <c r="D58" s="46"/>
      <c r="E58" s="46"/>
      <c r="F58" s="47"/>
      <c r="G58" s="46"/>
      <c r="H58" s="46"/>
      <c r="I58" s="47"/>
      <c r="J58" s="47"/>
      <c r="K58" s="47"/>
      <c r="L58" s="3"/>
      <c r="M58" s="3"/>
      <c r="N58" s="3"/>
      <c r="O58" s="3"/>
      <c r="P58" s="3"/>
      <c r="Q58" s="3"/>
      <c r="R58" s="3"/>
      <c r="S58" s="3"/>
    </row>
    <row r="59" spans="1:19" x14ac:dyDescent="0.25">
      <c r="A59" s="3"/>
      <c r="B59" s="88" t="s">
        <v>108</v>
      </c>
      <c r="C59" s="87"/>
      <c r="D59" s="284"/>
      <c r="E59" s="284"/>
      <c r="F59" s="284"/>
      <c r="G59" s="284"/>
      <c r="H59" s="284"/>
      <c r="I59" s="284"/>
      <c r="J59" s="284"/>
      <c r="K59" s="284"/>
      <c r="L59" s="136"/>
      <c r="M59" s="136"/>
      <c r="N59" s="136"/>
      <c r="O59" s="136"/>
      <c r="P59" s="136"/>
      <c r="Q59" s="136"/>
      <c r="R59" s="137"/>
      <c r="S59" s="3"/>
    </row>
    <row r="60" spans="1:19" x14ac:dyDescent="0.25">
      <c r="A60" s="3"/>
      <c r="B60" s="108"/>
      <c r="G60"/>
      <c r="R60" s="109"/>
      <c r="S60" s="3"/>
    </row>
    <row r="61" spans="1:19" x14ac:dyDescent="0.25">
      <c r="A61" s="3"/>
      <c r="B61" s="275"/>
      <c r="C61" s="273"/>
      <c r="D61" s="273"/>
      <c r="E61" s="273"/>
      <c r="F61" s="273"/>
      <c r="G61" s="273"/>
      <c r="H61" s="273"/>
      <c r="I61" s="273"/>
      <c r="J61" s="273"/>
      <c r="K61" s="273"/>
      <c r="R61" s="109"/>
      <c r="S61" s="3"/>
    </row>
    <row r="62" spans="1:19" x14ac:dyDescent="0.25">
      <c r="A62" s="3"/>
      <c r="B62" s="275"/>
      <c r="C62" s="273"/>
      <c r="D62" s="273"/>
      <c r="E62" s="273"/>
      <c r="F62" s="273"/>
      <c r="G62" s="273"/>
      <c r="H62" s="273"/>
      <c r="I62" s="273"/>
      <c r="J62" s="273"/>
      <c r="K62" s="273"/>
      <c r="R62" s="109"/>
      <c r="S62" s="3"/>
    </row>
    <row r="63" spans="1:19" x14ac:dyDescent="0.25">
      <c r="A63" s="3"/>
      <c r="B63" s="275"/>
      <c r="C63" s="273"/>
      <c r="D63" s="273"/>
      <c r="E63" s="273"/>
      <c r="F63" s="273"/>
      <c r="G63" s="273"/>
      <c r="H63" s="273"/>
      <c r="I63" s="273"/>
      <c r="J63" s="273"/>
      <c r="K63" s="273"/>
      <c r="R63" s="109"/>
      <c r="S63" s="3"/>
    </row>
    <row r="64" spans="1:19" x14ac:dyDescent="0.25">
      <c r="A64" s="3"/>
      <c r="B64" s="275"/>
      <c r="C64" s="273"/>
      <c r="D64" s="273"/>
      <c r="E64" s="273"/>
      <c r="F64" s="273"/>
      <c r="G64" s="273"/>
      <c r="H64" s="273"/>
      <c r="I64" s="273"/>
      <c r="J64" s="273"/>
      <c r="K64" s="273"/>
      <c r="R64" s="109"/>
      <c r="S64" s="3"/>
    </row>
    <row r="65" spans="1:19" x14ac:dyDescent="0.25">
      <c r="A65" s="3"/>
      <c r="B65" s="110"/>
      <c r="D65" s="77"/>
      <c r="E65" s="77"/>
      <c r="F65" s="77"/>
      <c r="G65" s="77"/>
      <c r="H65" s="77"/>
      <c r="I65" s="77"/>
      <c r="J65" s="77"/>
      <c r="K65" s="77"/>
      <c r="R65" s="109"/>
      <c r="S65" s="3"/>
    </row>
    <row r="66" spans="1:19" x14ac:dyDescent="0.25">
      <c r="A66" s="3"/>
      <c r="B66" s="110"/>
      <c r="C66" s="2"/>
      <c r="D66" s="77"/>
      <c r="E66" s="77"/>
      <c r="F66" s="77"/>
      <c r="G66" s="77"/>
      <c r="H66" s="77"/>
      <c r="I66" s="77"/>
      <c r="J66" s="77"/>
      <c r="K66" s="77"/>
      <c r="R66" s="109"/>
      <c r="S66" s="3"/>
    </row>
    <row r="67" spans="1:19" x14ac:dyDescent="0.25">
      <c r="A67" s="3"/>
      <c r="B67" s="110"/>
      <c r="C67" s="111"/>
      <c r="D67" s="77"/>
      <c r="E67" s="77"/>
      <c r="F67" s="77"/>
      <c r="G67" s="77"/>
      <c r="H67" s="77"/>
      <c r="I67" s="77"/>
      <c r="J67" s="77"/>
      <c r="K67" s="77"/>
      <c r="R67" s="109"/>
      <c r="S67" s="3"/>
    </row>
    <row r="68" spans="1:19" x14ac:dyDescent="0.25">
      <c r="A68" s="3"/>
      <c r="B68" s="110"/>
      <c r="C68" s="111"/>
      <c r="D68" s="77"/>
      <c r="E68" s="77"/>
      <c r="F68" s="77"/>
      <c r="G68" s="77"/>
      <c r="H68" s="77"/>
      <c r="I68" s="77"/>
      <c r="J68" s="77"/>
      <c r="K68" s="77"/>
      <c r="R68" s="109"/>
      <c r="S68" s="3"/>
    </row>
    <row r="69" spans="1:19" x14ac:dyDescent="0.25">
      <c r="A69" s="3"/>
      <c r="B69" s="119"/>
      <c r="C69" s="120"/>
      <c r="D69" s="127"/>
      <c r="E69" s="127"/>
      <c r="F69" s="127"/>
      <c r="G69" s="127"/>
      <c r="H69" s="127"/>
      <c r="I69" s="127"/>
      <c r="J69" s="127"/>
      <c r="K69" s="127"/>
      <c r="L69" s="138"/>
      <c r="M69" s="138"/>
      <c r="N69" s="138"/>
      <c r="O69" s="138"/>
      <c r="P69" s="138"/>
      <c r="Q69" s="138"/>
      <c r="R69" s="139"/>
      <c r="S69" s="3"/>
    </row>
    <row r="70" spans="1:19" x14ac:dyDescent="0.25">
      <c r="A70" s="3"/>
      <c r="B70" s="123"/>
      <c r="C70" s="122"/>
      <c r="D70" s="124"/>
      <c r="E70" s="124"/>
      <c r="F70" s="124"/>
      <c r="G70" s="124"/>
      <c r="H70" s="124"/>
      <c r="I70" s="124"/>
      <c r="J70" s="124"/>
      <c r="K70" s="124"/>
      <c r="L70" s="3"/>
      <c r="M70" s="3"/>
      <c r="N70" s="3"/>
      <c r="O70" s="3"/>
      <c r="P70" s="3"/>
      <c r="Q70" s="3"/>
      <c r="R70" s="3"/>
      <c r="S70" s="3"/>
    </row>
    <row r="71" spans="1:19" x14ac:dyDescent="0.25">
      <c r="A71" s="3"/>
      <c r="B71" s="50"/>
      <c r="C71" s="50"/>
      <c r="D71" s="50"/>
      <c r="E71" s="50"/>
      <c r="F71" s="50"/>
      <c r="G71" s="50"/>
      <c r="H71" s="50"/>
      <c r="I71" s="50"/>
      <c r="J71" s="50"/>
      <c r="K71" s="50"/>
      <c r="L71" s="3"/>
      <c r="M71" s="3"/>
      <c r="N71" s="3"/>
      <c r="O71" s="3"/>
      <c r="P71" s="3"/>
      <c r="Q71" s="3"/>
      <c r="R71" s="3"/>
      <c r="S71" s="3"/>
    </row>
    <row r="72" spans="1:19" x14ac:dyDescent="0.25">
      <c r="A72" s="3"/>
      <c r="B72" s="50" t="s">
        <v>81</v>
      </c>
      <c r="C72" s="107">
        <v>45938</v>
      </c>
      <c r="D72" s="77"/>
      <c r="E72" s="50"/>
      <c r="F72" s="50" t="s">
        <v>78</v>
      </c>
      <c r="G72" s="141" t="s">
        <v>131</v>
      </c>
      <c r="H72" s="50"/>
      <c r="I72" s="50"/>
      <c r="J72" s="50"/>
      <c r="K72" s="50"/>
      <c r="L72" s="3"/>
      <c r="M72" s="3"/>
      <c r="N72" s="3"/>
      <c r="O72" s="3"/>
      <c r="P72" s="3"/>
      <c r="Q72" s="3"/>
      <c r="R72" s="3"/>
      <c r="S72" s="3"/>
    </row>
    <row r="73" spans="1:19" ht="7.5" customHeight="1" x14ac:dyDescent="0.25">
      <c r="A73" s="3"/>
      <c r="B73" s="50"/>
      <c r="C73" s="50"/>
      <c r="D73" s="50"/>
      <c r="E73" s="50"/>
      <c r="F73" s="50"/>
      <c r="G73" s="50"/>
      <c r="H73" s="50"/>
      <c r="I73" s="50"/>
      <c r="J73" s="50"/>
      <c r="K73" s="50"/>
      <c r="L73" s="3"/>
      <c r="M73" s="3"/>
      <c r="N73" s="3"/>
      <c r="O73" s="3"/>
      <c r="P73" s="3"/>
      <c r="Q73" s="3"/>
      <c r="R73" s="3"/>
      <c r="S73" s="3"/>
    </row>
    <row r="74" spans="1:19" x14ac:dyDescent="0.25">
      <c r="A74" s="3"/>
      <c r="B74" s="50"/>
      <c r="C74" s="50" t="s">
        <v>133</v>
      </c>
      <c r="D74" s="52" t="s">
        <v>132</v>
      </c>
      <c r="E74" s="50"/>
      <c r="F74" s="50" t="s">
        <v>80</v>
      </c>
      <c r="G74" s="51"/>
      <c r="H74" s="50"/>
      <c r="I74" s="50"/>
      <c r="J74" s="50"/>
      <c r="K74" s="50"/>
      <c r="L74" s="3"/>
      <c r="M74" s="3"/>
      <c r="N74" s="3"/>
      <c r="O74" s="3"/>
      <c r="P74" s="3"/>
      <c r="Q74" s="3"/>
      <c r="R74" s="3"/>
      <c r="S74" s="3"/>
    </row>
    <row r="75" spans="1:19" x14ac:dyDescent="0.25">
      <c r="A75" s="3"/>
      <c r="B75" s="50"/>
      <c r="C75" s="50"/>
      <c r="D75" s="52"/>
      <c r="E75" s="50"/>
      <c r="F75" s="50"/>
      <c r="G75" s="51"/>
      <c r="H75" s="50"/>
      <c r="I75" s="50"/>
      <c r="J75" s="50"/>
      <c r="K75" s="50"/>
      <c r="L75" s="3"/>
      <c r="M75" s="3"/>
      <c r="N75" s="3"/>
      <c r="O75" s="3"/>
      <c r="P75" s="3"/>
      <c r="Q75" s="3"/>
      <c r="R75" s="3"/>
      <c r="S75" s="3"/>
    </row>
    <row r="76" spans="1:19" x14ac:dyDescent="0.25">
      <c r="A76" s="3"/>
      <c r="B76" s="50"/>
      <c r="C76" s="50"/>
      <c r="D76" s="50"/>
      <c r="E76" s="50"/>
      <c r="F76" s="50"/>
      <c r="G76" s="50"/>
      <c r="H76" s="50"/>
      <c r="I76" s="50"/>
      <c r="J76" s="50"/>
      <c r="K76" s="50"/>
      <c r="L76" s="3"/>
      <c r="M76" s="3"/>
      <c r="N76" s="3"/>
      <c r="O76" s="3"/>
      <c r="P76" s="3"/>
      <c r="Q76" s="3"/>
      <c r="R76" s="3"/>
      <c r="S76" s="3"/>
    </row>
    <row r="77" spans="1:19" x14ac:dyDescent="0.25">
      <c r="A77" s="3"/>
      <c r="B77" s="123"/>
      <c r="C77" s="122"/>
      <c r="D77" s="124"/>
      <c r="E77" s="124"/>
      <c r="F77" s="124"/>
      <c r="G77" s="124"/>
      <c r="H77" s="124"/>
      <c r="I77" s="124"/>
      <c r="J77" s="124"/>
      <c r="K77" s="124"/>
      <c r="L77" s="3"/>
      <c r="M77" s="3"/>
      <c r="N77" s="3"/>
      <c r="O77" s="3"/>
      <c r="P77" s="3"/>
      <c r="Q77" s="3"/>
      <c r="R77" s="3"/>
      <c r="S77" s="3"/>
    </row>
    <row r="94" ht="15" hidden="1" customHeight="1" x14ac:dyDescent="0.25"/>
    <row r="108" ht="15" hidden="1" customHeight="1" x14ac:dyDescent="0.25"/>
    <row r="109" ht="15" hidden="1" customHeight="1" x14ac:dyDescent="0.25"/>
  </sheetData>
  <mergeCells count="58">
    <mergeCell ref="M26:M27"/>
    <mergeCell ref="N26:N27"/>
    <mergeCell ref="O26:O27"/>
    <mergeCell ref="P25:R25"/>
    <mergeCell ref="P26:P27"/>
    <mergeCell ref="Q26:Q27"/>
    <mergeCell ref="R26:R27"/>
    <mergeCell ref="M25:O25"/>
    <mergeCell ref="M10:O10"/>
    <mergeCell ref="M12:O12"/>
    <mergeCell ref="M13:M14"/>
    <mergeCell ref="N13:N14"/>
    <mergeCell ref="O13:O14"/>
    <mergeCell ref="P10:R10"/>
    <mergeCell ref="P12:R12"/>
    <mergeCell ref="P13:P14"/>
    <mergeCell ref="Q13:Q14"/>
    <mergeCell ref="R13:R14"/>
    <mergeCell ref="B26:B27"/>
    <mergeCell ref="G26:G27"/>
    <mergeCell ref="H26:H27"/>
    <mergeCell ref="I26:I27"/>
    <mergeCell ref="L13:L14"/>
    <mergeCell ref="J25:L25"/>
    <mergeCell ref="B13:B14"/>
    <mergeCell ref="B63:K63"/>
    <mergeCell ref="B64:K64"/>
    <mergeCell ref="B62:K62"/>
    <mergeCell ref="D59:K59"/>
    <mergeCell ref="B61:K61"/>
    <mergeCell ref="C43:C44"/>
    <mergeCell ref="C46:C47"/>
    <mergeCell ref="C26:C27"/>
    <mergeCell ref="D12:F12"/>
    <mergeCell ref="D10:F10"/>
    <mergeCell ref="D13:D14"/>
    <mergeCell ref="D25:F25"/>
    <mergeCell ref="D26:D27"/>
    <mergeCell ref="E26:E27"/>
    <mergeCell ref="F26:F27"/>
    <mergeCell ref="C13:C14"/>
    <mergeCell ref="F13:F14"/>
    <mergeCell ref="D4:K4"/>
    <mergeCell ref="D8:K8"/>
    <mergeCell ref="I13:I14"/>
    <mergeCell ref="G25:I25"/>
    <mergeCell ref="J26:J27"/>
    <mergeCell ref="K26:K27"/>
    <mergeCell ref="J10:L10"/>
    <mergeCell ref="J12:L12"/>
    <mergeCell ref="J13:J14"/>
    <mergeCell ref="K13:K14"/>
    <mergeCell ref="L26:L27"/>
    <mergeCell ref="G10:I10"/>
    <mergeCell ref="G12:I12"/>
    <mergeCell ref="G13:G14"/>
    <mergeCell ref="H13:H14"/>
    <mergeCell ref="E13:E14"/>
  </mergeCells>
  <pageMargins left="0.70866141732283472" right="0.70866141732283472" top="0.78740157480314965" bottom="0.78740157480314965" header="0.31496062992125984" footer="0.31496062992125984"/>
  <pageSetup paperSize="8" scale="5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NR 2026</vt:lpstr>
      <vt:lpstr>SVR 2027-2028</vt:lpstr>
      <vt:lpstr>'SVR 2027-2028'!Oblast_tisku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Mareš Jan (Ekonom)</dc:creator>
  <cp:lastModifiedBy>Matějková Romana</cp:lastModifiedBy>
  <cp:lastPrinted>2025-10-08T08:07:16Z</cp:lastPrinted>
  <dcterms:created xsi:type="dcterms:W3CDTF">2017-02-23T12:10:09Z</dcterms:created>
  <dcterms:modified xsi:type="dcterms:W3CDTF">2025-10-17T06:33:57Z</dcterms:modified>
</cp:coreProperties>
</file>