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SVR 2027-28 - ŠKOLY a PO\"/>
    </mc:Choice>
  </mc:AlternateContent>
  <xr:revisionPtr revIDLastSave="0" documentId="13_ncr:1_{6565FE8F-62F6-423C-8D56-B15649D6388C}" xr6:coauthVersionLast="36" xr6:coauthVersionMax="47" xr10:uidLastSave="{00000000-0000-0000-0000-000000000000}"/>
  <bookViews>
    <workbookView xWindow="0" yWindow="0" windowWidth="28800" windowHeight="11505" firstSheet="1" activeTab="1" xr2:uid="{00000000-000D-0000-FFFF-FFFF00000000}"/>
  </bookViews>
  <sheets>
    <sheet name="NR 2026" sheetId="3" state="hidden" r:id="rId1"/>
    <sheet name="SVR 2027-2028" sheetId="4" r:id="rId2"/>
  </sheets>
  <definedNames>
    <definedName name="_xlnm.Print_Area" localSheetId="0">'NR 2026'!$A$1:$AC$96</definedName>
    <definedName name="_xlnm.Print_Area" localSheetId="1">'SVR 2027-2028'!$A$1:$S$77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5" i="3" l="1"/>
  <c r="AA35" i="3" s="1"/>
  <c r="Y38" i="3"/>
  <c r="F38" i="4"/>
  <c r="F37" i="4"/>
  <c r="F36" i="4"/>
  <c r="F35" i="4"/>
  <c r="F34" i="4"/>
  <c r="F33" i="4"/>
  <c r="F32" i="4"/>
  <c r="F31" i="4"/>
  <c r="F30" i="4"/>
  <c r="F29" i="4"/>
  <c r="F28" i="4"/>
  <c r="F23" i="4"/>
  <c r="F22" i="4"/>
  <c r="F21" i="4"/>
  <c r="F20" i="4"/>
  <c r="F19" i="4"/>
  <c r="F18" i="4"/>
  <c r="F17" i="4"/>
  <c r="F16" i="4"/>
  <c r="F15" i="4"/>
  <c r="Y21" i="3" l="1"/>
  <c r="H38" i="4"/>
  <c r="H37" i="4"/>
  <c r="H36" i="4"/>
  <c r="H35" i="4"/>
  <c r="H34" i="4"/>
  <c r="H33" i="4"/>
  <c r="H32" i="4"/>
  <c r="H31" i="4"/>
  <c r="H30" i="4"/>
  <c r="H29" i="4"/>
  <c r="H28" i="4"/>
  <c r="M39" i="4"/>
  <c r="M24" i="4"/>
  <c r="H24" i="4" l="1"/>
  <c r="M34" i="3"/>
  <c r="O15" i="4"/>
  <c r="R15" i="4"/>
  <c r="O16" i="4"/>
  <c r="R16" i="4"/>
  <c r="O17" i="4"/>
  <c r="R17" i="4"/>
  <c r="O18" i="4"/>
  <c r="R18" i="4"/>
  <c r="O19" i="4"/>
  <c r="R19" i="4"/>
  <c r="O20" i="4"/>
  <c r="R20" i="4"/>
  <c r="O21" i="4"/>
  <c r="R21" i="4"/>
  <c r="O22" i="4"/>
  <c r="R22" i="4"/>
  <c r="O23" i="4"/>
  <c r="R23" i="4"/>
  <c r="N24" i="4"/>
  <c r="P24" i="4"/>
  <c r="Q24" i="4"/>
  <c r="O28" i="4"/>
  <c r="R28" i="4"/>
  <c r="O29" i="4"/>
  <c r="R29" i="4"/>
  <c r="O30" i="4"/>
  <c r="R30" i="4"/>
  <c r="O31" i="4"/>
  <c r="R31" i="4"/>
  <c r="O32" i="4"/>
  <c r="R32" i="4"/>
  <c r="O33" i="4"/>
  <c r="R33" i="4"/>
  <c r="O34" i="4"/>
  <c r="R34" i="4"/>
  <c r="O35" i="4"/>
  <c r="R35" i="4"/>
  <c r="O36" i="4"/>
  <c r="R36" i="4"/>
  <c r="O37" i="4"/>
  <c r="R37" i="4"/>
  <c r="O38" i="4"/>
  <c r="R38" i="4"/>
  <c r="N39" i="4"/>
  <c r="Q39" i="4"/>
  <c r="Q40" i="4" l="1"/>
  <c r="R24" i="4"/>
  <c r="M40" i="4"/>
  <c r="O39" i="4"/>
  <c r="N40" i="4"/>
  <c r="O24" i="4"/>
  <c r="P40" i="4"/>
  <c r="R39" i="4"/>
  <c r="K24" i="4"/>
  <c r="H39" i="4"/>
  <c r="H40" i="4" s="1"/>
  <c r="E24" i="4"/>
  <c r="I34" i="4"/>
  <c r="E39" i="4"/>
  <c r="Z24" i="3"/>
  <c r="X24" i="3"/>
  <c r="W24" i="3"/>
  <c r="V24" i="3"/>
  <c r="T24" i="3"/>
  <c r="R24" i="3"/>
  <c r="Q24" i="3"/>
  <c r="P24" i="3"/>
  <c r="N24" i="3"/>
  <c r="L24" i="3"/>
  <c r="K24" i="3"/>
  <c r="J24" i="3"/>
  <c r="H24" i="3"/>
  <c r="F24" i="3"/>
  <c r="E24" i="3"/>
  <c r="D24" i="3"/>
  <c r="R40" i="4" l="1"/>
  <c r="R41" i="4" s="1"/>
  <c r="G24" i="3"/>
  <c r="S24" i="3"/>
  <c r="Y24" i="3"/>
  <c r="O40" i="4"/>
  <c r="O41" i="4" s="1"/>
  <c r="K40" i="4"/>
  <c r="E40" i="4"/>
  <c r="M24" i="3"/>
  <c r="Y54" i="3"/>
  <c r="Y53" i="3"/>
  <c r="Y52" i="3"/>
  <c r="Y51" i="3"/>
  <c r="Y50" i="3"/>
  <c r="S54" i="3"/>
  <c r="S53" i="3"/>
  <c r="S52" i="3"/>
  <c r="S51" i="3"/>
  <c r="S50" i="3"/>
  <c r="G53" i="3"/>
  <c r="G54" i="3"/>
  <c r="Z39" i="3"/>
  <c r="X39" i="3"/>
  <c r="W39" i="3"/>
  <c r="W40" i="3" s="1"/>
  <c r="V39" i="3"/>
  <c r="Y37" i="3"/>
  <c r="Y36" i="3"/>
  <c r="Y34" i="3"/>
  <c r="Y33" i="3"/>
  <c r="Y32" i="3"/>
  <c r="Y31" i="3"/>
  <c r="Y30" i="3"/>
  <c r="Y29" i="3"/>
  <c r="Y28" i="3"/>
  <c r="Y23" i="3"/>
  <c r="Y22" i="3"/>
  <c r="Y20" i="3"/>
  <c r="Y19" i="3"/>
  <c r="Y18" i="3"/>
  <c r="Y17" i="3"/>
  <c r="Y16" i="3"/>
  <c r="Y15" i="3"/>
  <c r="S15" i="3"/>
  <c r="U15" i="3" s="1"/>
  <c r="T39" i="3"/>
  <c r="R39" i="3"/>
  <c r="Q39" i="3"/>
  <c r="P39" i="3"/>
  <c r="S38" i="3"/>
  <c r="U38" i="3" s="1"/>
  <c r="S37" i="3"/>
  <c r="U37" i="3" s="1"/>
  <c r="S36" i="3"/>
  <c r="U36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8" i="3"/>
  <c r="U28" i="3" s="1"/>
  <c r="S23" i="3"/>
  <c r="U23" i="3" s="1"/>
  <c r="S22" i="3"/>
  <c r="U22" i="3" s="1"/>
  <c r="S21" i="3"/>
  <c r="U21" i="3" s="1"/>
  <c r="S20" i="3"/>
  <c r="U20" i="3" s="1"/>
  <c r="S19" i="3"/>
  <c r="U19" i="3" s="1"/>
  <c r="S18" i="3"/>
  <c r="U18" i="3" s="1"/>
  <c r="S17" i="3"/>
  <c r="U17" i="3" s="1"/>
  <c r="S16" i="3"/>
  <c r="U16" i="3" s="1"/>
  <c r="U24" i="3" l="1"/>
  <c r="AA18" i="3"/>
  <c r="L18" i="4"/>
  <c r="AA22" i="3"/>
  <c r="L22" i="4"/>
  <c r="AA29" i="3"/>
  <c r="L29" i="4"/>
  <c r="AA33" i="3"/>
  <c r="L33" i="4"/>
  <c r="AA37" i="3"/>
  <c r="L37" i="4"/>
  <c r="AA15" i="3"/>
  <c r="AA19" i="3"/>
  <c r="L19" i="4"/>
  <c r="AA23" i="3"/>
  <c r="L23" i="4"/>
  <c r="AA30" i="3"/>
  <c r="L30" i="4"/>
  <c r="AA34" i="3"/>
  <c r="L34" i="4"/>
  <c r="AA38" i="3"/>
  <c r="L38" i="4"/>
  <c r="AA16" i="3"/>
  <c r="L16" i="4"/>
  <c r="AA20" i="3"/>
  <c r="L20" i="4"/>
  <c r="AA31" i="3"/>
  <c r="L31" i="4"/>
  <c r="L35" i="4"/>
  <c r="AA17" i="3"/>
  <c r="L17" i="4"/>
  <c r="AA21" i="3"/>
  <c r="L21" i="4"/>
  <c r="AA28" i="3"/>
  <c r="AA32" i="3"/>
  <c r="L32" i="4"/>
  <c r="AA36" i="3"/>
  <c r="L36" i="4"/>
  <c r="Z40" i="3"/>
  <c r="X40" i="3"/>
  <c r="V40" i="3"/>
  <c r="Y39" i="3"/>
  <c r="R40" i="3"/>
  <c r="T40" i="3"/>
  <c r="S39" i="3"/>
  <c r="Q40" i="3"/>
  <c r="U39" i="3"/>
  <c r="P40" i="3"/>
  <c r="G28" i="3"/>
  <c r="G15" i="3"/>
  <c r="AA24" i="3" l="1"/>
  <c r="AA39" i="3"/>
  <c r="L28" i="4"/>
  <c r="L39" i="4" s="1"/>
  <c r="L15" i="4"/>
  <c r="L24" i="4" s="1"/>
  <c r="J24" i="4"/>
  <c r="Y40" i="3"/>
  <c r="S40" i="3"/>
  <c r="U40" i="3"/>
  <c r="G38" i="3"/>
  <c r="AA40" i="3" l="1"/>
  <c r="AA41" i="3" s="1"/>
  <c r="L40" i="4"/>
  <c r="L41" i="4" s="1"/>
  <c r="J40" i="4"/>
  <c r="U41" i="3"/>
  <c r="G18" i="3"/>
  <c r="G51" i="3" l="1"/>
  <c r="G52" i="3"/>
  <c r="G50" i="3"/>
  <c r="M50" i="3" l="1"/>
  <c r="N39" i="3"/>
  <c r="L39" i="3"/>
  <c r="K39" i="3"/>
  <c r="M38" i="3"/>
  <c r="M37" i="3"/>
  <c r="M36" i="3"/>
  <c r="I36" i="4" s="1"/>
  <c r="M35" i="3"/>
  <c r="O35" i="3" s="1"/>
  <c r="AB35" i="3" s="1"/>
  <c r="O34" i="3"/>
  <c r="AB34" i="3" s="1"/>
  <c r="M33" i="3"/>
  <c r="M32" i="3"/>
  <c r="M31" i="3"/>
  <c r="J39" i="3"/>
  <c r="M29" i="3"/>
  <c r="M28" i="3"/>
  <c r="M23" i="3"/>
  <c r="M22" i="3"/>
  <c r="M21" i="3"/>
  <c r="M20" i="3"/>
  <c r="M19" i="3"/>
  <c r="M18" i="3"/>
  <c r="M17" i="3"/>
  <c r="M16" i="3"/>
  <c r="M15" i="3"/>
  <c r="F39" i="3"/>
  <c r="E39" i="3"/>
  <c r="H39" i="3"/>
  <c r="I38" i="3"/>
  <c r="G29" i="3"/>
  <c r="G31" i="3"/>
  <c r="G32" i="3"/>
  <c r="G33" i="3"/>
  <c r="G34" i="3"/>
  <c r="G35" i="3"/>
  <c r="G36" i="3"/>
  <c r="G37" i="3"/>
  <c r="I28" i="3"/>
  <c r="G30" i="3"/>
  <c r="I15" i="3"/>
  <c r="G16" i="3"/>
  <c r="G17" i="3"/>
  <c r="I18" i="3"/>
  <c r="G19" i="3"/>
  <c r="I20" i="3"/>
  <c r="G21" i="3"/>
  <c r="G22" i="3"/>
  <c r="G23" i="3"/>
  <c r="O20" i="3" l="1"/>
  <c r="AB20" i="3" s="1"/>
  <c r="G20" i="4"/>
  <c r="I20" i="4" s="1"/>
  <c r="O15" i="3"/>
  <c r="AB15" i="3" s="1"/>
  <c r="G15" i="4"/>
  <c r="O21" i="3"/>
  <c r="AB21" i="3" s="1"/>
  <c r="G21" i="4"/>
  <c r="I21" i="4" s="1"/>
  <c r="O16" i="3"/>
  <c r="AB16" i="3" s="1"/>
  <c r="G16" i="4"/>
  <c r="I16" i="4" s="1"/>
  <c r="O22" i="3"/>
  <c r="AB22" i="3" s="1"/>
  <c r="G22" i="4"/>
  <c r="I22" i="4" s="1"/>
  <c r="O17" i="3"/>
  <c r="AB17" i="3" s="1"/>
  <c r="G17" i="4"/>
  <c r="I17" i="4" s="1"/>
  <c r="O23" i="3"/>
  <c r="AB23" i="3" s="1"/>
  <c r="G23" i="4"/>
  <c r="I23" i="4" s="1"/>
  <c r="O18" i="3"/>
  <c r="AB18" i="3" s="1"/>
  <c r="G18" i="4"/>
  <c r="I18" i="4" s="1"/>
  <c r="O19" i="3"/>
  <c r="AB19" i="3" s="1"/>
  <c r="G19" i="4"/>
  <c r="I19" i="4" s="1"/>
  <c r="M39" i="3"/>
  <c r="I21" i="3"/>
  <c r="I17" i="3"/>
  <c r="I34" i="3"/>
  <c r="I29" i="3"/>
  <c r="O38" i="3"/>
  <c r="AB38" i="3" s="1"/>
  <c r="I16" i="3"/>
  <c r="I37" i="3"/>
  <c r="I33" i="3"/>
  <c r="I23" i="3"/>
  <c r="I19" i="3"/>
  <c r="I36" i="3"/>
  <c r="I32" i="3"/>
  <c r="O28" i="3"/>
  <c r="AB28" i="3" s="1"/>
  <c r="I28" i="4"/>
  <c r="O32" i="3"/>
  <c r="AB32" i="3" s="1"/>
  <c r="I22" i="3"/>
  <c r="I30" i="3"/>
  <c r="I35" i="3"/>
  <c r="I31" i="3"/>
  <c r="O29" i="3"/>
  <c r="AB29" i="3" s="1"/>
  <c r="O33" i="3"/>
  <c r="AB33" i="3" s="1"/>
  <c r="O37" i="3"/>
  <c r="AB37" i="3" s="1"/>
  <c r="O31" i="3"/>
  <c r="AB31" i="3" s="1"/>
  <c r="K40" i="3"/>
  <c r="E40" i="3"/>
  <c r="N40" i="3"/>
  <c r="J40" i="3"/>
  <c r="M30" i="3"/>
  <c r="O36" i="3"/>
  <c r="AB36" i="3" s="1"/>
  <c r="L40" i="3"/>
  <c r="H40" i="3"/>
  <c r="D39" i="3"/>
  <c r="F40" i="3"/>
  <c r="G24" i="4" l="1"/>
  <c r="I15" i="4"/>
  <c r="I24" i="4" s="1"/>
  <c r="O24" i="3"/>
  <c r="AB24" i="3" s="1"/>
  <c r="I39" i="3"/>
  <c r="I24" i="3"/>
  <c r="O30" i="3"/>
  <c r="AB30" i="3" s="1"/>
  <c r="F24" i="4"/>
  <c r="D24" i="4"/>
  <c r="F39" i="4"/>
  <c r="D39" i="4"/>
  <c r="D40" i="3"/>
  <c r="G39" i="3"/>
  <c r="G40" i="3" s="1"/>
  <c r="M40" i="3"/>
  <c r="G39" i="4" l="1"/>
  <c r="G40" i="4" s="1"/>
  <c r="F40" i="4"/>
  <c r="F41" i="4" s="1"/>
  <c r="I39" i="4"/>
  <c r="D40" i="4"/>
  <c r="O39" i="3"/>
  <c r="AB39" i="3" s="1"/>
  <c r="I40" i="3"/>
  <c r="I41" i="3" s="1"/>
  <c r="I40" i="4" l="1"/>
  <c r="I41" i="4" s="1"/>
  <c r="O40" i="3"/>
  <c r="AB40" i="3" s="1"/>
  <c r="O41" i="3" l="1"/>
  <c r="AB41" i="3" s="1"/>
</calcChain>
</file>

<file path=xl/sharedStrings.xml><?xml version="1.0" encoding="utf-8"?>
<sst xmlns="http://schemas.openxmlformats.org/spreadsheetml/2006/main" count="362" uniqueCount="138">
  <si>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</si>
  <si>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</si>
  <si>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</si>
  <si>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</si>
  <si>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</si>
  <si>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</si>
  <si>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</si>
  <si>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</si>
  <si>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</si>
  <si>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</si>
  <si>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</si>
  <si>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</si>
  <si>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</si>
  <si>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</si>
  <si>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</si>
  <si>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</si>
  <si>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</si>
  <si>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</si>
  <si>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</si>
  <si>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</si>
  <si>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</si>
  <si>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</si>
  <si>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</si>
  <si>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</si>
  <si>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</si>
  <si>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</si>
  <si>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</si>
  <si>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</si>
  <si>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</si>
  <si>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</si>
  <si>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</si>
  <si>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</si>
  <si>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</si>
  <si>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</si>
  <si>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</si>
  <si>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</si>
  <si>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</si>
  <si>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</si>
  <si>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</si>
  <si>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</si>
  <si>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</si>
  <si>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</si>
  <si>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</si>
  <si>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</si>
  <si>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</si>
  <si>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</si>
  <si>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</si>
  <si>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</si>
  <si>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</si>
  <si>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</si>
  <si>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</si>
  <si>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</si>
  <si>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</si>
  <si>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</si>
  <si>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</si>
  <si>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</si>
  <si>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</si>
  <si>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</si>
  <si>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</si>
  <si>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</si>
  <si>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</si>
  <si>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</si>
  <si>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</si>
  <si>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</si>
  <si>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</si>
  <si>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</si>
  <si>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</si>
  <si>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</si>
  <si>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</si>
  <si>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</si>
  <si>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</si>
  <si>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</si>
  <si>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</si>
  <si>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</si>
  <si>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</si>
  <si>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</si>
  <si>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</si>
  <si>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</si>
  <si>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</si>
  <si>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</si>
  <si>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</si>
  <si>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</si>
  <si>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</si>
  <si>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</si>
  <si>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</si>
  <si>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</si>
  <si>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</si>
  <si>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</si>
  <si>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</si>
  <si>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</si>
  <si>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</si>
  <si>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</si>
  <si>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</si>
  <si>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</si>
  <si>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</si>
  <si>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</si>
  <si>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</si>
  <si>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</si>
  <si>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</si>
  <si>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Výhled R+2</t>
  </si>
  <si>
    <t>Výhled R+1</t>
  </si>
  <si>
    <t>Plán R</t>
  </si>
  <si>
    <t>Skutečnost k 31.12.</t>
  </si>
  <si>
    <t>Výhled</t>
  </si>
  <si>
    <t>Požadavek</t>
  </si>
  <si>
    <t>Plán</t>
  </si>
  <si>
    <t>Skutečnost</t>
  </si>
  <si>
    <t xml:space="preserve">NÁKLADY  </t>
  </si>
  <si>
    <t>Komentář ke střednědobému výhledu rozpočtu:</t>
  </si>
  <si>
    <t>Porovnání s rokem 2023</t>
  </si>
  <si>
    <t>Výhled rozpočtu 2027</t>
  </si>
  <si>
    <t>Návrh rozpočtu 2026</t>
  </si>
  <si>
    <t>Skutečnost k 31.12.2024</t>
  </si>
  <si>
    <t>Schválený rozpočet (plán NaV 2025)</t>
  </si>
  <si>
    <t>Skutečnost k 30.6.2025</t>
  </si>
  <si>
    <t>Plán 2026 (návrh rozpočtu organizace)</t>
  </si>
  <si>
    <t>Střednědobý výhled hospodaření příspěvkové organizace na období let 2027-2028</t>
  </si>
  <si>
    <t>Skutečnost 2024</t>
  </si>
  <si>
    <t>Plán 2025</t>
  </si>
  <si>
    <t>Požadavek na rozpočet 2026</t>
  </si>
  <si>
    <t>Výhled rozpočtu 2028</t>
  </si>
  <si>
    <t>Sociální služby Chomutov, příspěvková organizace</t>
  </si>
  <si>
    <t>Písečná 5030, 43004 Chomutov</t>
  </si>
  <si>
    <t>46789944</t>
  </si>
  <si>
    <t>Mgr. Alena Tölgová</t>
  </si>
  <si>
    <t>Mgr. Eva Lhotská</t>
  </si>
  <si>
    <t xml:space="preserve">Na provoz dětských skupin je předpokládaná dotace ze zdrojů MPSV ve výši 4,7 mil. Kč. </t>
  </si>
  <si>
    <t>Očekáváme meziroční nárůst nákladů v roce 2027 o 5% a v roce 2028 o 3 %.</t>
  </si>
  <si>
    <t>Od července 2025 byl zahájen provoz prádelenského provozu v nových prostorách v Kostnické ulici 4088. Ve 2.NP byly provedeny úpravy prostor pro činnost klubu seniorů (činnost bez výnosů).</t>
  </si>
  <si>
    <t>Rozpočet je sestaven jako vyrovnaný, předpokládané náklady jsou ve výši 184,603 mil. Kč.</t>
  </si>
  <si>
    <t>Provoz azylového domu by měl být v tomto roce financován z programu POSOSUK 6 (provoz vybraných sociálních služeb) ve výši 5,917 mil. Kč.</t>
  </si>
  <si>
    <t>Mzdové náklady jsou plánovány ve výši 102,057 mil. Kč.</t>
  </si>
  <si>
    <t>Plánovaný příspěvek zřizovatele je navýšen oproti roku 2025 o 9 % a je ve výši 30,849 mil. Kč, a to za předpokladu přiznání dotace na sociální služby (tzv. velký dotační program) ve výši 56,504 mil. Kč.</t>
  </si>
  <si>
    <t>Jsou plánovány ve výši 102,057 mil. Kč, pro rok 2025 byly nastaveny ve výši 90 mil. Kč</t>
  </si>
  <si>
    <t>Značný nárůst souvisí s předpokládaným zvýšením minimální mzdy od roku 2026, tarifním navýšením platů a pohyblivých složek platu, abychom stabilizovali personální situaci u profesí v tzv. přímé péči a obslužných profesí (úklid, stravovací provozy…).</t>
  </si>
  <si>
    <t>Dále navýšení souvisí s rozvojem organizace, především s otevřením prádelenského provozu a rozšířením pečovatelské služby.</t>
  </si>
  <si>
    <t>Vlastní výnosy očekáváme v roce 2026 ve výši 86,336 mil. Kč.</t>
  </si>
  <si>
    <t xml:space="preserve">Zvýšení činí 5,6 % nárůst proti roku 2025 (81,450 mil. Kč). Je ovlivněno zvýšením úhrad za poskytované služby dle prováděcí vyhlášky k zákonu o sociálních službách, které předpokládáme od 1. 1.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</si>
</sst>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312">
    <xf numFmtId="0" fontId="0" fillId="0" borderId="0" xfId="0"/>
    <xf numFmtId="10" fontId="0" fillId="0" borderId="0" xfId="0" applyNumberFormat="1"/>
    <xf numFmtId="0" fontId="11" fillId="0" borderId="0" xfId="2" applyFont="1"/>
    <xf numFmtId="0" fontId="0" fillId="8" borderId="0" xfId="0" applyFill="1"/>
    <xf numFmtId="10" fontId="0" fillId="8" borderId="0" xfId="0" applyNumberFormat="1" applyFill="1"/>
    <xf numFmtId="0" fontId="3" fillId="8" borderId="0" xfId="0" applyFont="1" applyFill="1"/>
    <xf numFmtId="0" fontId="7" fillId="8" borderId="0" xfId="0" applyFont="1" applyFill="1"/>
    <xf numFmtId="0" fontId="1" fillId="4" borderId="30" xfId="0" applyFont="1" applyFill="1" applyBorder="1" applyAlignment="1">
      <alignment horizontal="center" vertical="center" wrapText="1"/>
    </xf>
    <xf numFmtId="0" fontId="1" fillId="14" borderId="34" xfId="0" applyFont="1" applyFill="1" applyBorder="1" applyAlignment="1">
      <alignment horizontal="center" vertical="center" wrapText="1"/>
    </xf>
    <xf numFmtId="0" fontId="1" fillId="14" borderId="19" xfId="0" applyFont="1" applyFill="1" applyBorder="1" applyAlignment="1">
      <alignment horizontal="center" vertical="center"/>
    </xf>
    <xf numFmtId="164" fontId="0" fillId="11" borderId="51" xfId="0" applyNumberFormat="1" applyFill="1" applyBorder="1" applyAlignment="1">
      <alignment horizontal="right"/>
    </xf>
    <xf numFmtId="164" fontId="0" fillId="11" borderId="9" xfId="0" applyNumberFormat="1" applyFill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0" fillId="0" borderId="49" xfId="0" applyBorder="1" applyAlignment="1">
      <alignment horizontal="center"/>
    </xf>
    <xf numFmtId="164" fontId="0" fillId="11" borderId="1" xfId="0" applyNumberFormat="1" applyFill="1" applyBorder="1" applyAlignment="1">
      <alignment horizontal="right"/>
    </xf>
    <xf numFmtId="164" fontId="6" fillId="11" borderId="1" xfId="0" applyNumberFormat="1" applyFont="1" applyFill="1" applyBorder="1" applyAlignment="1">
      <alignment horizontal="right"/>
    </xf>
    <xf numFmtId="164" fontId="0" fillId="11" borderId="49" xfId="0" applyNumberFormat="1" applyFill="1" applyBorder="1" applyAlignment="1">
      <alignment horizontal="right"/>
    </xf>
    <xf numFmtId="164" fontId="6" fillId="11" borderId="49" xfId="0" applyNumberFormat="1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164" fontId="0" fillId="11" borderId="11" xfId="0" applyNumberFormat="1" applyFill="1" applyBorder="1" applyAlignment="1">
      <alignment horizontal="right"/>
    </xf>
    <xf numFmtId="164" fontId="0" fillId="11" borderId="44" xfId="0" applyNumberFormat="1" applyFill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3" borderId="59" xfId="0" applyFont="1" applyFill="1" applyBorder="1"/>
    <xf numFmtId="164" fontId="1" fillId="3" borderId="25" xfId="0" applyNumberFormat="1" applyFont="1" applyFill="1" applyBorder="1" applyAlignment="1">
      <alignment horizontal="right"/>
    </xf>
    <xf numFmtId="164" fontId="1" fillId="3" borderId="26" xfId="0" applyNumberFormat="1" applyFont="1" applyFill="1" applyBorder="1" applyAlignment="1">
      <alignment horizontal="right"/>
    </xf>
    <xf numFmtId="164" fontId="1" fillId="3" borderId="29" xfId="0" applyNumberFormat="1" applyFont="1" applyFill="1" applyBorder="1" applyAlignment="1">
      <alignment horizontal="right"/>
    </xf>
    <xf numFmtId="164" fontId="1" fillId="3" borderId="30" xfId="0" applyNumberFormat="1" applyFont="1" applyFill="1" applyBorder="1" applyAlignment="1">
      <alignment horizontal="right"/>
    </xf>
    <xf numFmtId="0" fontId="0" fillId="14" borderId="58" xfId="0" applyFill="1" applyBorder="1" applyAlignment="1">
      <alignment horizontal="center"/>
    </xf>
    <xf numFmtId="0" fontId="1" fillId="14" borderId="59" xfId="0" applyFont="1" applyFill="1" applyBorder="1"/>
    <xf numFmtId="0" fontId="12" fillId="0" borderId="34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164" fontId="0" fillId="0" borderId="13" xfId="0" applyNumberFormat="1" applyBorder="1" applyAlignment="1">
      <alignment horizontal="right"/>
    </xf>
    <xf numFmtId="0" fontId="0" fillId="0" borderId="50" xfId="0" applyBorder="1"/>
    <xf numFmtId="0" fontId="7" fillId="0" borderId="50" xfId="0" applyFont="1" applyBorder="1"/>
    <xf numFmtId="0" fontId="7" fillId="0" borderId="50" xfId="0" applyFont="1" applyBorder="1" applyAlignment="1">
      <alignment horizontal="left" indent="5"/>
    </xf>
    <xf numFmtId="164" fontId="1" fillId="5" borderId="34" xfId="0" applyNumberFormat="1" applyFont="1" applyFill="1" applyBorder="1"/>
    <xf numFmtId="164" fontId="1" fillId="5" borderId="56" xfId="0" applyNumberFormat="1" applyFont="1" applyFill="1" applyBorder="1"/>
    <xf numFmtId="164" fontId="1" fillId="5" borderId="3" xfId="0" applyNumberFormat="1" applyFont="1" applyFill="1" applyBorder="1"/>
    <xf numFmtId="164" fontId="1" fillId="14" borderId="18" xfId="0" applyNumberFormat="1" applyFont="1" applyFill="1" applyBorder="1"/>
    <xf numFmtId="164" fontId="1" fillId="14" borderId="19" xfId="0" applyNumberFormat="1" applyFont="1" applyFill="1" applyBorder="1"/>
    <xf numFmtId="0" fontId="1" fillId="8" borderId="0" xfId="0" applyFont="1" applyFill="1" applyAlignment="1">
      <alignment horizontal="center"/>
    </xf>
    <xf numFmtId="0" fontId="1" fillId="8" borderId="0" xfId="0" applyFont="1" applyFill="1"/>
    <xf numFmtId="164" fontId="1" fillId="8" borderId="0" xfId="0" applyNumberFormat="1" applyFont="1" applyFill="1"/>
    <xf numFmtId="164" fontId="5" fillId="8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0" fontId="1" fillId="8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0" fillId="0" borderId="9" xfId="0" applyNumberFormat="1" applyBorder="1" applyAlignment="1" applyProtection="1">
      <alignment horizontal="right"/>
      <protection locked="0"/>
    </xf>
    <xf numFmtId="164" fontId="0" fillId="10" borderId="49" xfId="0" applyNumberForma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44" xfId="0" applyNumberForma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12" xfId="0" applyNumberForma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Alignment="1" applyProtection="1">
      <alignment horizontal="right"/>
      <protection locked="0"/>
    </xf>
    <xf numFmtId="164" fontId="0" fillId="0" borderId="15" xfId="0" applyNumberFormat="1" applyBorder="1" applyAlignment="1" applyProtection="1">
      <alignment horizontal="right"/>
      <protection locked="0"/>
    </xf>
    <xf numFmtId="164" fontId="0" fillId="0" borderId="16" xfId="0" applyNumberFormat="1" applyBorder="1" applyAlignment="1" applyProtection="1">
      <alignment horizontal="right"/>
      <protection locked="0"/>
    </xf>
    <xf numFmtId="164" fontId="0" fillId="0" borderId="7" xfId="0" applyNumberFormat="1" applyBorder="1" applyProtection="1">
      <protection locked="0"/>
    </xf>
    <xf numFmtId="164" fontId="0" fillId="0" borderId="55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54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40" xfId="0" applyNumberFormat="1" applyBorder="1" applyProtection="1">
      <protection locked="0"/>
    </xf>
    <xf numFmtId="164" fontId="0" fillId="0" borderId="57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0" fontId="0" fillId="0" borderId="49" xfId="0" applyBorder="1" applyProtection="1">
      <protection locked="0"/>
    </xf>
    <xf numFmtId="164" fontId="0" fillId="0" borderId="11" xfId="0" applyNumberFormat="1" applyBorder="1" applyProtection="1"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164" fontId="1" fillId="8" borderId="0" xfId="0" applyNumberFormat="1" applyFont="1" applyFill="1" applyProtection="1">
      <protection locked="0"/>
    </xf>
    <xf numFmtId="164" fontId="1" fillId="0" borderId="31" xfId="0" applyNumberFormat="1" applyFont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>
      <alignment horizontal="center" wrapText="1"/>
    </xf>
    <xf numFmtId="164" fontId="1" fillId="0" borderId="48" xfId="0" applyNumberFormat="1" applyFont="1" applyBorder="1" applyProtection="1">
      <protection locked="0"/>
    </xf>
    <xf numFmtId="0" fontId="1" fillId="12" borderId="1" xfId="0" applyFont="1" applyFill="1" applyBorder="1"/>
    <xf numFmtId="164" fontId="1" fillId="12" borderId="1" xfId="0" applyNumberFormat="1" applyFont="1" applyFill="1" applyBorder="1" applyAlignment="1">
      <alignment horizontal="center"/>
    </xf>
    <xf numFmtId="0" fontId="1" fillId="12" borderId="39" xfId="0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0" fillId="0" borderId="46" xfId="0" applyBorder="1"/>
    <xf numFmtId="0" fontId="1" fillId="5" borderId="41" xfId="0" applyFont="1" applyFill="1" applyBorder="1"/>
    <xf numFmtId="164" fontId="1" fillId="0" borderId="32" xfId="0" applyNumberFormat="1" applyFont="1" applyBorder="1" applyProtection="1">
      <protection locked="0"/>
    </xf>
    <xf numFmtId="164" fontId="1" fillId="0" borderId="20" xfId="0" applyNumberFormat="1" applyFont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Border="1" applyAlignment="1">
      <alignment horizontal="center"/>
    </xf>
    <xf numFmtId="0" fontId="16" fillId="6" borderId="38" xfId="0" applyFont="1" applyFill="1" applyBorder="1" applyAlignment="1">
      <alignment horizontal="left"/>
    </xf>
    <xf numFmtId="165" fontId="16" fillId="6" borderId="38" xfId="0" applyNumberFormat="1" applyFont="1" applyFill="1" applyBorder="1"/>
    <xf numFmtId="0" fontId="2" fillId="0" borderId="41" xfId="0" applyFont="1" applyBorder="1" applyAlignment="1">
      <alignment horizontal="center"/>
    </xf>
    <xf numFmtId="0" fontId="2" fillId="0" borderId="41" xfId="0" applyFont="1" applyBorder="1"/>
    <xf numFmtId="164" fontId="5" fillId="14" borderId="34" xfId="0" applyNumberFormat="1" applyFont="1" applyFill="1" applyBorder="1" applyAlignment="1">
      <alignment horizontal="center"/>
    </xf>
    <xf numFmtId="164" fontId="5" fillId="14" borderId="18" xfId="0" applyNumberFormat="1" applyFont="1" applyFill="1" applyBorder="1"/>
    <xf numFmtId="0" fontId="2" fillId="14" borderId="18" xfId="0" applyFont="1" applyFill="1" applyBorder="1"/>
    <xf numFmtId="164" fontId="5" fillId="14" borderId="35" xfId="0" applyNumberFormat="1" applyFont="1" applyFill="1" applyBorder="1"/>
    <xf numFmtId="165" fontId="2" fillId="7" borderId="3" xfId="0" applyNumberFormat="1" applyFont="1" applyFill="1" applyBorder="1"/>
    <xf numFmtId="164" fontId="5" fillId="14" borderId="19" xfId="0" applyNumberFormat="1" applyFont="1" applyFill="1" applyBorder="1"/>
    <xf numFmtId="165" fontId="17" fillId="9" borderId="38" xfId="0" applyNumberFormat="1" applyFont="1" applyFill="1" applyBorder="1"/>
    <xf numFmtId="165" fontId="17" fillId="9" borderId="30" xfId="0" applyNumberFormat="1" applyFont="1" applyFill="1" applyBorder="1"/>
    <xf numFmtId="14" fontId="1" fillId="13" borderId="0" xfId="0" applyNumberFormat="1" applyFont="1" applyFill="1" applyAlignment="1" applyProtection="1">
      <alignment horizontal="left"/>
      <protection locked="0"/>
    </xf>
    <xf numFmtId="0" fontId="0" fillId="0" borderId="22" xfId="0" applyBorder="1"/>
    <xf numFmtId="0" fontId="0" fillId="0" borderId="36" xfId="0" applyBorder="1"/>
    <xf numFmtId="0" fontId="11" fillId="0" borderId="22" xfId="2" applyFont="1" applyBorder="1"/>
    <xf numFmtId="0" fontId="11" fillId="0" borderId="0" xfId="0" applyFont="1"/>
    <xf numFmtId="0" fontId="0" fillId="10" borderId="50" xfId="0" applyFill="1" applyBorder="1"/>
    <xf numFmtId="0" fontId="7" fillId="5" borderId="50" xfId="0" applyFont="1" applyFill="1" applyBorder="1"/>
    <xf numFmtId="0" fontId="7" fillId="0" borderId="50" xfId="0" applyFont="1" applyBorder="1" applyAlignment="1">
      <alignment horizontal="left"/>
    </xf>
    <xf numFmtId="0" fontId="4" fillId="0" borderId="50" xfId="0" applyFont="1" applyBorder="1"/>
    <xf numFmtId="0" fontId="0" fillId="0" borderId="45" xfId="0" applyBorder="1" applyAlignment="1">
      <alignment horizontal="center"/>
    </xf>
    <xf numFmtId="0" fontId="0" fillId="0" borderId="6" xfId="0" applyBorder="1" applyAlignment="1">
      <alignment horizontal="left" indent="5"/>
    </xf>
    <xf numFmtId="0" fontId="8" fillId="0" borderId="1" xfId="0" applyFont="1" applyBorder="1"/>
    <xf numFmtId="0" fontId="11" fillId="0" borderId="8" xfId="2" applyFont="1" applyBorder="1"/>
    <xf numFmtId="0" fontId="11" fillId="0" borderId="52" xfId="0" applyFont="1" applyBorder="1"/>
    <xf numFmtId="0" fontId="11" fillId="0" borderId="52" xfId="2" applyFont="1" applyBorder="1"/>
    <xf numFmtId="0" fontId="11" fillId="8" borderId="0" xfId="0" applyFont="1" applyFill="1"/>
    <xf numFmtId="0" fontId="11" fillId="8" borderId="0" xfId="2" applyFont="1" applyFill="1"/>
    <xf numFmtId="0" fontId="1" fillId="8" borderId="0" xfId="0" applyFont="1" applyFill="1" applyAlignment="1" applyProtection="1">
      <alignment horizontal="left"/>
      <protection locked="0"/>
    </xf>
    <xf numFmtId="0" fontId="18" fillId="0" borderId="34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" fillId="0" borderId="52" xfId="0" applyFont="1" applyBorder="1" applyAlignment="1" applyProtection="1">
      <alignment horizontal="left"/>
      <protection locked="0"/>
    </xf>
    <xf numFmtId="164" fontId="0" fillId="5" borderId="55" xfId="0" applyNumberFormat="1" applyFill="1" applyBorder="1" applyProtection="1">
      <protection locked="0"/>
    </xf>
    <xf numFmtId="10" fontId="7" fillId="0" borderId="23" xfId="0" applyNumberFormat="1" applyFont="1" applyBorder="1"/>
    <xf numFmtId="164" fontId="13" fillId="8" borderId="0" xfId="0" applyNumberFormat="1" applyFont="1" applyFill="1" applyAlignment="1">
      <alignment horizontal="center" vertical="center" wrapText="1"/>
    </xf>
    <xf numFmtId="164" fontId="1" fillId="8" borderId="0" xfId="0" applyNumberFormat="1" applyFont="1" applyFill="1" applyAlignment="1" applyProtection="1">
      <alignment horizontal="right"/>
      <protection locked="0"/>
    </xf>
    <xf numFmtId="10" fontId="7" fillId="0" borderId="14" xfId="0" applyNumberFormat="1" applyFont="1" applyBorder="1"/>
    <xf numFmtId="10" fontId="7" fillId="3" borderId="3" xfId="0" applyNumberFormat="1" applyFont="1" applyFill="1" applyBorder="1"/>
    <xf numFmtId="10" fontId="7" fillId="5" borderId="3" xfId="0" applyNumberFormat="1" applyFont="1" applyFill="1" applyBorder="1"/>
    <xf numFmtId="10" fontId="19" fillId="9" borderId="23" xfId="0" applyNumberFormat="1" applyFont="1" applyFill="1" applyBorder="1"/>
    <xf numFmtId="0" fontId="0" fillId="0" borderId="39" xfId="0" applyBorder="1"/>
    <xf numFmtId="0" fontId="0" fillId="0" borderId="40" xfId="0" applyBorder="1"/>
    <xf numFmtId="0" fontId="0" fillId="0" borderId="52" xfId="0" applyBorder="1"/>
    <xf numFmtId="0" fontId="0" fillId="0" borderId="10" xfId="0" applyBorder="1"/>
    <xf numFmtId="0" fontId="1" fillId="4" borderId="29" xfId="0" applyFont="1" applyFill="1" applyBorder="1" applyAlignment="1">
      <alignment horizontal="center" vertical="center" wrapText="1"/>
    </xf>
    <xf numFmtId="0" fontId="1" fillId="13" borderId="0" xfId="0" applyFont="1" applyFill="1" applyAlignment="1" applyProtection="1">
      <alignment horizontal="left"/>
      <protection locked="0"/>
    </xf>
    <xf numFmtId="0" fontId="1" fillId="0" borderId="22" xfId="0" applyFont="1" applyBorder="1" applyAlignment="1" applyProtection="1">
      <alignment horizontal="left"/>
      <protection locked="0"/>
    </xf>
    <xf numFmtId="164" fontId="13" fillId="8" borderId="0" xfId="0" applyNumberFormat="1" applyFont="1" applyFill="1" applyAlignment="1" applyProtection="1">
      <alignment horizontal="center" wrapText="1"/>
      <protection locked="0"/>
    </xf>
    <xf numFmtId="164" fontId="1" fillId="0" borderId="60" xfId="0" applyNumberFormat="1" applyFont="1" applyBorder="1"/>
    <xf numFmtId="164" fontId="1" fillId="0" borderId="13" xfId="0" applyNumberFormat="1" applyFont="1" applyBorder="1"/>
    <xf numFmtId="0" fontId="1" fillId="0" borderId="24" xfId="0" applyFont="1" applyBorder="1" applyAlignment="1">
      <alignment vertical="center" wrapText="1"/>
    </xf>
    <xf numFmtId="0" fontId="1" fillId="0" borderId="37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5" xfId="0" applyFont="1" applyBorder="1" applyAlignment="1">
      <alignment vertical="center" wrapText="1"/>
    </xf>
    <xf numFmtId="164" fontId="0" fillId="0" borderId="61" xfId="0" applyNumberFormat="1" applyBorder="1" applyAlignment="1">
      <alignment horizontal="right"/>
    </xf>
    <xf numFmtId="164" fontId="0" fillId="0" borderId="62" xfId="0" applyNumberFormat="1" applyBorder="1" applyAlignment="1">
      <alignment horizontal="right"/>
    </xf>
    <xf numFmtId="164" fontId="0" fillId="0" borderId="52" xfId="0" applyNumberFormat="1" applyBorder="1" applyAlignment="1" applyProtection="1">
      <alignment horizontal="right"/>
      <protection locked="0"/>
    </xf>
    <xf numFmtId="164" fontId="0" fillId="0" borderId="63" xfId="0" applyNumberFormat="1" applyBorder="1" applyAlignment="1" applyProtection="1">
      <alignment horizontal="right"/>
      <protection locked="0"/>
    </xf>
    <xf numFmtId="164" fontId="0" fillId="0" borderId="39" xfId="0" applyNumberFormat="1" applyBorder="1" applyAlignment="1" applyProtection="1">
      <alignment horizontal="right"/>
      <protection locked="0"/>
    </xf>
    <xf numFmtId="164" fontId="1" fillId="3" borderId="14" xfId="0" applyNumberFormat="1" applyFont="1" applyFill="1" applyBorder="1" applyAlignment="1">
      <alignment horizontal="right"/>
    </xf>
    <xf numFmtId="164" fontId="0" fillId="0" borderId="1" xfId="0" applyNumberFormat="1" applyBorder="1" applyProtection="1">
      <protection locked="0"/>
    </xf>
    <xf numFmtId="164" fontId="1" fillId="5" borderId="48" xfId="0" applyNumberFormat="1" applyFont="1" applyFill="1" applyBorder="1"/>
    <xf numFmtId="164" fontId="1" fillId="5" borderId="21" xfId="0" applyNumberFormat="1" applyFont="1" applyFill="1" applyBorder="1"/>
    <xf numFmtId="164" fontId="0" fillId="2" borderId="1" xfId="0" applyNumberFormat="1" applyFill="1" applyBorder="1" applyProtection="1">
      <protection locked="0"/>
    </xf>
    <xf numFmtId="164" fontId="0" fillId="2" borderId="54" xfId="0" applyNumberFormat="1" applyFill="1" applyBorder="1" applyProtection="1">
      <protection locked="0"/>
    </xf>
    <xf numFmtId="0" fontId="1" fillId="4" borderId="58" xfId="0" applyFont="1" applyFill="1" applyBorder="1" applyAlignment="1">
      <alignment horizontal="center" vertical="center" wrapText="1"/>
    </xf>
    <xf numFmtId="164" fontId="1" fillId="3" borderId="58" xfId="0" applyNumberFormat="1" applyFont="1" applyFill="1" applyBorder="1" applyAlignment="1">
      <alignment horizontal="right"/>
    </xf>
    <xf numFmtId="164" fontId="1" fillId="5" borderId="41" xfId="0" applyNumberFormat="1" applyFont="1" applyFill="1" applyBorder="1"/>
    <xf numFmtId="165" fontId="2" fillId="7" borderId="41" xfId="0" applyNumberFormat="1" applyFont="1" applyFill="1" applyBorder="1"/>
    <xf numFmtId="0" fontId="1" fillId="4" borderId="59" xfId="0" applyFont="1" applyFill="1" applyBorder="1" applyAlignment="1">
      <alignment horizontal="center" vertical="center" wrapText="1"/>
    </xf>
    <xf numFmtId="164" fontId="1" fillId="3" borderId="53" xfId="0" applyNumberFormat="1" applyFont="1" applyFill="1" applyBorder="1" applyAlignment="1">
      <alignment horizontal="right"/>
    </xf>
    <xf numFmtId="165" fontId="17" fillId="9" borderId="39" xfId="0" applyNumberFormat="1" applyFont="1" applyFill="1" applyBorder="1"/>
    <xf numFmtId="0" fontId="2" fillId="14" borderId="17" xfId="0" applyFont="1" applyFill="1" applyBorder="1"/>
    <xf numFmtId="164" fontId="0" fillId="0" borderId="50" xfId="0" applyNumberFormat="1" applyBorder="1" applyAlignment="1">
      <alignment horizontal="right"/>
    </xf>
    <xf numFmtId="0" fontId="2" fillId="14" borderId="34" xfId="0" applyFont="1" applyFill="1" applyBorder="1"/>
    <xf numFmtId="164" fontId="0" fillId="0" borderId="51" xfId="0" applyNumberFormat="1" applyBorder="1" applyProtection="1">
      <protection locked="0"/>
    </xf>
    <xf numFmtId="164" fontId="0" fillId="0" borderId="9" xfId="0" applyNumberFormat="1" applyBorder="1" applyProtection="1">
      <protection locked="0"/>
    </xf>
    <xf numFmtId="164" fontId="0" fillId="0" borderId="65" xfId="0" applyNumberFormat="1" applyBorder="1" applyAlignment="1">
      <alignment horizontal="right"/>
    </xf>
    <xf numFmtId="164" fontId="0" fillId="0" borderId="66" xfId="0" applyNumberFormat="1" applyBorder="1" applyProtection="1">
      <protection locked="0"/>
    </xf>
    <xf numFmtId="0" fontId="0" fillId="5" borderId="58" xfId="0" applyFill="1" applyBorder="1" applyAlignment="1">
      <alignment horizontal="center"/>
    </xf>
    <xf numFmtId="0" fontId="1" fillId="5" borderId="3" xfId="0" applyFont="1" applyFill="1" applyBorder="1"/>
    <xf numFmtId="0" fontId="1" fillId="3" borderId="41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/>
    </xf>
    <xf numFmtId="49" fontId="7" fillId="8" borderId="0" xfId="0" applyNumberFormat="1" applyFont="1" applyFill="1" applyAlignment="1">
      <alignment horizontal="left"/>
    </xf>
    <xf numFmtId="49" fontId="7" fillId="0" borderId="0" xfId="0" applyNumberFormat="1" applyFont="1" applyAlignment="1">
      <alignment horizontal="left"/>
    </xf>
    <xf numFmtId="166" fontId="17" fillId="9" borderId="38" xfId="0" applyNumberFormat="1" applyFont="1" applyFill="1" applyBorder="1"/>
    <xf numFmtId="166" fontId="17" fillId="9" borderId="30" xfId="0" applyNumberFormat="1" applyFont="1" applyFill="1" applyBorder="1"/>
    <xf numFmtId="166" fontId="0" fillId="11" borderId="51" xfId="0" applyNumberFormat="1" applyFill="1" applyBorder="1" applyAlignment="1">
      <alignment horizontal="right"/>
    </xf>
    <xf numFmtId="166" fontId="0" fillId="11" borderId="9" xfId="0" applyNumberFormat="1" applyFill="1" applyBorder="1" applyAlignment="1">
      <alignment horizontal="right"/>
    </xf>
    <xf numFmtId="166" fontId="0" fillId="0" borderId="9" xfId="0" applyNumberFormat="1" applyBorder="1" applyAlignment="1" applyProtection="1">
      <alignment horizontal="right"/>
      <protection locked="0"/>
    </xf>
    <xf numFmtId="166" fontId="0" fillId="0" borderId="8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>
      <alignment horizontal="right"/>
    </xf>
    <xf numFmtId="166" fontId="0" fillId="10" borderId="49" xfId="0" applyNumberFormat="1" applyFill="1" applyBorder="1" applyAlignment="1" applyProtection="1">
      <alignment horizontal="right"/>
      <protection locked="0"/>
    </xf>
    <xf numFmtId="166" fontId="0" fillId="11" borderId="1" xfId="0" applyNumberFormat="1" applyFill="1" applyBorder="1" applyAlignment="1">
      <alignment horizontal="right"/>
    </xf>
    <xf numFmtId="166" fontId="0" fillId="0" borderId="43" xfId="0" applyNumberFormat="1" applyBorder="1" applyAlignment="1" applyProtection="1">
      <alignment horizontal="right"/>
      <protection locked="0"/>
    </xf>
    <xf numFmtId="166" fontId="0" fillId="2" borderId="23" xfId="0" applyNumberForma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>
      <alignment horizontal="right"/>
    </xf>
    <xf numFmtId="166" fontId="0" fillId="2" borderId="15" xfId="0" applyNumberFormat="1" applyFill="1" applyBorder="1" applyAlignment="1" applyProtection="1">
      <alignment horizontal="right"/>
      <protection locked="0"/>
    </xf>
    <xf numFmtId="166" fontId="0" fillId="11" borderId="49" xfId="0" applyNumberFormat="1" applyFill="1" applyBorder="1" applyAlignment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>
      <alignment horizontal="right"/>
    </xf>
    <xf numFmtId="166" fontId="0" fillId="0" borderId="1" xfId="0" applyNumberFormat="1" applyBorder="1" applyAlignment="1" applyProtection="1">
      <alignment horizontal="right"/>
      <protection locked="0"/>
    </xf>
    <xf numFmtId="166" fontId="0" fillId="0" borderId="15" xfId="0" applyNumberFormat="1" applyBorder="1" applyAlignment="1" applyProtection="1">
      <alignment horizontal="right"/>
      <protection locked="0"/>
    </xf>
    <xf numFmtId="166" fontId="0" fillId="11" borderId="11" xfId="0" applyNumberFormat="1" applyFill="1" applyBorder="1" applyAlignment="1">
      <alignment horizontal="right"/>
    </xf>
    <xf numFmtId="166" fontId="0" fillId="11" borderId="44" xfId="0" applyNumberFormat="1" applyFill="1" applyBorder="1" applyAlignment="1">
      <alignment horizontal="right"/>
    </xf>
    <xf numFmtId="166" fontId="0" fillId="0" borderId="44" xfId="0" applyNumberFormat="1" applyBorder="1" applyAlignment="1" applyProtection="1">
      <alignment horizontal="right"/>
      <protection locked="0"/>
    </xf>
    <xf numFmtId="166" fontId="0" fillId="0" borderId="12" xfId="0" applyNumberFormat="1" applyBorder="1" applyAlignment="1" applyProtection="1">
      <alignment horizontal="right"/>
      <protection locked="0"/>
    </xf>
    <xf numFmtId="166" fontId="0" fillId="0" borderId="16" xfId="0" applyNumberFormat="1" applyBorder="1" applyAlignment="1" applyProtection="1">
      <alignment horizontal="right"/>
      <protection locked="0"/>
    </xf>
    <xf numFmtId="166" fontId="0" fillId="0" borderId="14" xfId="0" applyNumberFormat="1" applyBorder="1" applyAlignment="1">
      <alignment horizontal="right"/>
    </xf>
    <xf numFmtId="166" fontId="1" fillId="3" borderId="25" xfId="0" applyNumberFormat="1" applyFont="1" applyFill="1" applyBorder="1" applyAlignment="1">
      <alignment horizontal="right"/>
    </xf>
    <xf numFmtId="166" fontId="1" fillId="3" borderId="26" xfId="0" applyNumberFormat="1" applyFont="1" applyFill="1" applyBorder="1" applyAlignment="1">
      <alignment horizontal="right"/>
    </xf>
    <xf numFmtId="166" fontId="1" fillId="3" borderId="29" xfId="0" applyNumberFormat="1" applyFont="1" applyFill="1" applyBorder="1" applyAlignment="1">
      <alignment horizontal="right"/>
    </xf>
    <xf numFmtId="166" fontId="1" fillId="3" borderId="30" xfId="0" applyNumberFormat="1" applyFont="1" applyFill="1" applyBorder="1" applyAlignment="1">
      <alignment horizontal="right"/>
    </xf>
    <xf numFmtId="166" fontId="12" fillId="0" borderId="34" xfId="0" applyNumberFormat="1" applyFont="1" applyBorder="1" applyAlignment="1">
      <alignment horizontal="center"/>
    </xf>
    <xf numFmtId="166" fontId="12" fillId="0" borderId="18" xfId="0" applyNumberFormat="1" applyFont="1" applyBorder="1" applyAlignment="1">
      <alignment horizontal="center"/>
    </xf>
    <xf numFmtId="166" fontId="12" fillId="0" borderId="35" xfId="0" applyNumberFormat="1" applyFont="1" applyBorder="1" applyAlignment="1">
      <alignment horizontal="center"/>
    </xf>
    <xf numFmtId="166" fontId="0" fillId="0" borderId="55" xfId="0" applyNumberFormat="1" applyBorder="1" applyProtection="1">
      <protection locked="0"/>
    </xf>
    <xf numFmtId="166" fontId="0" fillId="0" borderId="13" xfId="0" applyNumberFormat="1" applyBorder="1" applyAlignment="1">
      <alignment horizontal="right"/>
    </xf>
    <xf numFmtId="166" fontId="0" fillId="0" borderId="54" xfId="0" applyNumberFormat="1" applyBorder="1" applyProtection="1">
      <protection locked="0"/>
    </xf>
    <xf numFmtId="166" fontId="0" fillId="0" borderId="57" xfId="0" applyNumberFormat="1" applyBorder="1" applyProtection="1">
      <protection locked="0"/>
    </xf>
    <xf numFmtId="166" fontId="0" fillId="5" borderId="55" xfId="0" applyNumberFormat="1" applyFill="1" applyBorder="1" applyProtection="1">
      <protection locked="0"/>
    </xf>
    <xf numFmtId="166" fontId="1" fillId="5" borderId="56" xfId="0" applyNumberFormat="1" applyFont="1" applyFill="1" applyBorder="1"/>
    <xf numFmtId="166" fontId="1" fillId="5" borderId="3" xfId="0" applyNumberFormat="1" applyFont="1" applyFill="1" applyBorder="1"/>
    <xf numFmtId="165" fontId="0" fillId="0" borderId="4" xfId="0" applyNumberForma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0" fillId="0" borderId="49" xfId="0" applyNumberForma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11" xfId="0" applyNumberFormat="1" applyBorder="1" applyProtection="1">
      <protection locked="0"/>
    </xf>
    <xf numFmtId="165" fontId="0" fillId="0" borderId="40" xfId="0" applyNumberFormat="1" applyBorder="1" applyProtection="1">
      <protection locked="0"/>
    </xf>
    <xf numFmtId="165" fontId="1" fillId="5" borderId="34" xfId="0" applyNumberFormat="1" applyFont="1" applyFill="1" applyBorder="1"/>
    <xf numFmtId="164" fontId="17" fillId="9" borderId="38" xfId="0" applyNumberFormat="1" applyFont="1" applyFill="1" applyBorder="1"/>
    <xf numFmtId="164" fontId="17" fillId="9" borderId="30" xfId="0" applyNumberFormat="1" applyFont="1" applyFill="1" applyBorder="1"/>
    <xf numFmtId="0" fontId="0" fillId="0" borderId="22" xfId="0" applyBorder="1" applyAlignment="1" applyProtection="1">
      <alignment horizontal="left"/>
      <protection locked="0"/>
    </xf>
    <xf numFmtId="0" fontId="21" fillId="0" borderId="22" xfId="0" applyFont="1" applyBorder="1" applyAlignment="1" applyProtection="1">
      <alignment horizontal="left"/>
      <protection locked="0"/>
    </xf>
    <xf numFmtId="10" fontId="15" fillId="0" borderId="30" xfId="0" applyNumberFormat="1" applyFont="1" applyBorder="1" applyAlignment="1">
      <alignment horizontal="center" vertical="center" wrapText="1"/>
    </xf>
    <xf numFmtId="10" fontId="15" fillId="0" borderId="14" xfId="0" applyNumberFormat="1" applyFont="1" applyBorder="1" applyAlignment="1">
      <alignment horizontal="center" vertical="center" wrapText="1"/>
    </xf>
    <xf numFmtId="10" fontId="15" fillId="0" borderId="21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4" fillId="0" borderId="5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10" fontId="1" fillId="0" borderId="30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0" fontId="1" fillId="0" borderId="21" xfId="0" applyNumberFormat="1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0" fillId="0" borderId="27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164" fontId="8" fillId="5" borderId="41" xfId="0" applyNumberFormat="1" applyFont="1" applyFill="1" applyBorder="1" applyAlignment="1">
      <alignment horizontal="center"/>
    </xf>
    <xf numFmtId="164" fontId="8" fillId="5" borderId="42" xfId="0" applyNumberFormat="1" applyFont="1" applyFill="1" applyBorder="1" applyAlignment="1">
      <alignment horizontal="center"/>
    </xf>
    <xf numFmtId="164" fontId="8" fillId="5" borderId="59" xfId="0" applyNumberFormat="1" applyFont="1" applyFill="1" applyBorder="1" applyAlignment="1">
      <alignment horizontal="center"/>
    </xf>
    <xf numFmtId="164" fontId="8" fillId="5" borderId="53" xfId="0" applyNumberFormat="1" applyFont="1" applyFill="1" applyBorder="1" applyAlignment="1">
      <alignment horizontal="center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0" xfId="0" applyFont="1" applyAlignment="1" applyProtection="1">
      <alignment horizontal="left"/>
      <protection locked="0"/>
    </xf>
    <xf numFmtId="0" fontId="1" fillId="13" borderId="0" xfId="0" applyFont="1" applyFill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22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12" borderId="58" xfId="0" applyFont="1" applyFill="1" applyBorder="1" applyAlignment="1">
      <alignment horizontal="left" vertical="center"/>
    </xf>
    <xf numFmtId="0" fontId="1" fillId="12" borderId="47" xfId="0" applyFont="1" applyFill="1" applyBorder="1" applyAlignment="1">
      <alignment horizontal="left" vertical="center"/>
    </xf>
    <xf numFmtId="0" fontId="1" fillId="12" borderId="2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164" fontId="1" fillId="0" borderId="39" xfId="0" applyNumberFormat="1" applyFont="1" applyBorder="1" applyAlignment="1" applyProtection="1">
      <alignment horizontal="left"/>
      <protection locked="0"/>
    </xf>
    <xf numFmtId="0" fontId="1" fillId="0" borderId="25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166" fontId="8" fillId="5" borderId="41" xfId="0" applyNumberFormat="1" applyFont="1" applyFill="1" applyBorder="1" applyAlignment="1">
      <alignment horizontal="center"/>
    </xf>
    <xf numFmtId="166" fontId="8" fillId="5" borderId="42" xfId="0" applyNumberFormat="1" applyFont="1" applyFill="1" applyBorder="1" applyAlignment="1">
      <alignment horizontal="center"/>
    </xf>
    <xf numFmtId="166" fontId="8" fillId="5" borderId="59" xfId="0" applyNumberFormat="1" applyFont="1" applyFill="1" applyBorder="1" applyAlignment="1">
      <alignment horizontal="center"/>
    </xf>
    <xf numFmtId="166" fontId="8" fillId="5" borderId="53" xfId="0" applyNumberFormat="1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0" fillId="0" borderId="27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14" fillId="0" borderId="53" xfId="0" applyNumberFormat="1" applyFont="1" applyBorder="1" applyAlignment="1">
      <alignment horizontal="center" vertical="center"/>
    </xf>
    <xf numFmtId="166" fontId="14" fillId="0" borderId="48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49" fontId="20" fillId="0" borderId="0" xfId="0" applyNumberFormat="1" applyFont="1" applyAlignment="1" applyProtection="1">
      <alignment horizontal="left"/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0" fontId="1" fillId="0" borderId="5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64" fontId="0" fillId="0" borderId="3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164" fontId="14" fillId="0" borderId="59" xfId="0" applyNumberFormat="1" applyFont="1" applyBorder="1" applyAlignment="1">
      <alignment horizontal="center" vertical="center"/>
    </xf>
    <xf numFmtId="164" fontId="14" fillId="0" borderId="64" xfId="0" applyNumberFormat="1" applyFont="1" applyBorder="1" applyAlignment="1">
      <alignment horizontal="center" vertical="center"/>
    </xf>
    <xf numFmtId="164" fontId="8" fillId="5" borderId="58" xfId="0" applyNumberFormat="1" applyFont="1" applyFill="1" applyBorder="1" applyAlignment="1">
      <alignment horizontal="center"/>
    </xf>
    <xf numFmtId="164" fontId="0" fillId="0" borderId="53" xfId="0" applyNumberFormat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</cellStyles>
  <dxfs count="4"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D131"/>
  <sheetViews>
    <sheetView showGridLines="0" topLeftCell="M10" zoomScale="80" zoomScaleNormal="80" zoomScaleSheetLayoutView="80" workbookViewId="0">
      <selection activeCell="AA49" sqref="AA49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1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4.42578125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hidden="1"/>
  </cols>
  <sheetData>
    <row r="1" spans="1:3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3"/>
      <c r="B2" s="5" t="s">
        <v>111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3"/>
      <c r="B4" s="3" t="s">
        <v>43</v>
      </c>
      <c r="C4" s="3"/>
      <c r="D4" s="273" t="s">
        <v>121</v>
      </c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3"/>
      <c r="B6" s="3" t="s">
        <v>44</v>
      </c>
      <c r="C6" s="3"/>
      <c r="D6" s="80">
        <v>46789944</v>
      </c>
      <c r="E6" s="3"/>
      <c r="F6" s="3"/>
      <c r="G6" s="3"/>
      <c r="H6" s="3"/>
      <c r="I6" s="3"/>
      <c r="J6" s="3"/>
      <c r="K6" s="3"/>
      <c r="L6" s="3"/>
      <c r="M6" s="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3"/>
      <c r="B7" s="3"/>
      <c r="C7" s="3"/>
      <c r="D7" s="6"/>
      <c r="E7" s="3"/>
      <c r="F7" s="3"/>
      <c r="G7" s="3"/>
      <c r="H7" s="3"/>
      <c r="I7" s="3"/>
      <c r="J7" s="3"/>
      <c r="K7" s="3"/>
      <c r="L7" s="3"/>
      <c r="M7" s="4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3"/>
      <c r="B8" s="3" t="s">
        <v>45</v>
      </c>
      <c r="C8" s="3"/>
      <c r="D8" s="271" t="s">
        <v>122</v>
      </c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3"/>
      <c r="B10" s="296" t="s">
        <v>37</v>
      </c>
      <c r="C10" s="277" t="s">
        <v>38</v>
      </c>
      <c r="D10" s="259" t="s">
        <v>112</v>
      </c>
      <c r="E10" s="260"/>
      <c r="F10" s="260"/>
      <c r="G10" s="260"/>
      <c r="H10" s="260"/>
      <c r="I10" s="261"/>
      <c r="J10" s="259" t="s">
        <v>113</v>
      </c>
      <c r="K10" s="260"/>
      <c r="L10" s="260"/>
      <c r="M10" s="260"/>
      <c r="N10" s="260"/>
      <c r="O10" s="261"/>
      <c r="P10" s="259" t="s">
        <v>114</v>
      </c>
      <c r="Q10" s="260"/>
      <c r="R10" s="260"/>
      <c r="S10" s="260"/>
      <c r="T10" s="260"/>
      <c r="U10" s="261"/>
      <c r="V10" s="259" t="s">
        <v>115</v>
      </c>
      <c r="W10" s="260"/>
      <c r="X10" s="260"/>
      <c r="Y10" s="260"/>
      <c r="Z10" s="260"/>
      <c r="AA10" s="261"/>
      <c r="AB10" s="242" t="s">
        <v>109</v>
      </c>
      <c r="AC10" s="3"/>
      <c r="AD10" s="3"/>
    </row>
    <row r="11" spans="1:30" ht="30.75" customHeight="1" thickBot="1" x14ac:dyDescent="0.3">
      <c r="A11" s="3"/>
      <c r="B11" s="297"/>
      <c r="C11" s="278"/>
      <c r="D11" s="245" t="s">
        <v>39</v>
      </c>
      <c r="E11" s="246"/>
      <c r="F11" s="246"/>
      <c r="G11" s="247"/>
      <c r="H11" s="7" t="s">
        <v>40</v>
      </c>
      <c r="I11" s="7" t="s">
        <v>61</v>
      </c>
      <c r="J11" s="245" t="s">
        <v>39</v>
      </c>
      <c r="K11" s="246"/>
      <c r="L11" s="246"/>
      <c r="M11" s="247"/>
      <c r="N11" s="7" t="s">
        <v>40</v>
      </c>
      <c r="O11" s="7" t="s">
        <v>61</v>
      </c>
      <c r="P11" s="245" t="s">
        <v>39</v>
      </c>
      <c r="Q11" s="246"/>
      <c r="R11" s="246"/>
      <c r="S11" s="247"/>
      <c r="T11" s="7" t="s">
        <v>40</v>
      </c>
      <c r="U11" s="7" t="s">
        <v>61</v>
      </c>
      <c r="V11" s="245" t="s">
        <v>39</v>
      </c>
      <c r="W11" s="246"/>
      <c r="X11" s="246"/>
      <c r="Y11" s="247"/>
      <c r="Z11" s="7" t="s">
        <v>40</v>
      </c>
      <c r="AA11" s="7" t="s">
        <v>61</v>
      </c>
      <c r="AB11" s="243"/>
      <c r="AC11" s="3"/>
      <c r="AD11" s="3"/>
    </row>
    <row r="12" spans="1:30" ht="15.75" customHeight="1" thickBot="1" x14ac:dyDescent="0.3">
      <c r="A12" s="3"/>
      <c r="B12" s="297"/>
      <c r="C12" s="279"/>
      <c r="D12" s="248" t="s">
        <v>62</v>
      </c>
      <c r="E12" s="249"/>
      <c r="F12" s="249"/>
      <c r="G12" s="249"/>
      <c r="H12" s="249"/>
      <c r="I12" s="250"/>
      <c r="J12" s="248" t="s">
        <v>62</v>
      </c>
      <c r="K12" s="249"/>
      <c r="L12" s="249"/>
      <c r="M12" s="249"/>
      <c r="N12" s="249"/>
      <c r="O12" s="250"/>
      <c r="P12" s="248" t="s">
        <v>62</v>
      </c>
      <c r="Q12" s="249"/>
      <c r="R12" s="249"/>
      <c r="S12" s="249"/>
      <c r="T12" s="249"/>
      <c r="U12" s="250"/>
      <c r="V12" s="248" t="s">
        <v>62</v>
      </c>
      <c r="W12" s="249"/>
      <c r="X12" s="249"/>
      <c r="Y12" s="249"/>
      <c r="Z12" s="249"/>
      <c r="AA12" s="250"/>
      <c r="AB12" s="243"/>
      <c r="AC12" s="3"/>
      <c r="AD12" s="3"/>
    </row>
    <row r="13" spans="1:30" ht="15.75" customHeight="1" thickBot="1" x14ac:dyDescent="0.3">
      <c r="A13" s="3"/>
      <c r="B13" s="298"/>
      <c r="C13" s="280"/>
      <c r="D13" s="251" t="s">
        <v>57</v>
      </c>
      <c r="E13" s="252"/>
      <c r="F13" s="252"/>
      <c r="G13" s="255" t="s">
        <v>63</v>
      </c>
      <c r="H13" s="266" t="s">
        <v>66</v>
      </c>
      <c r="I13" s="253" t="s">
        <v>62</v>
      </c>
      <c r="J13" s="251" t="s">
        <v>57</v>
      </c>
      <c r="K13" s="252"/>
      <c r="L13" s="252"/>
      <c r="M13" s="255" t="s">
        <v>63</v>
      </c>
      <c r="N13" s="266" t="s">
        <v>66</v>
      </c>
      <c r="O13" s="253" t="s">
        <v>62</v>
      </c>
      <c r="P13" s="251" t="s">
        <v>57</v>
      </c>
      <c r="Q13" s="252"/>
      <c r="R13" s="252"/>
      <c r="S13" s="255" t="s">
        <v>63</v>
      </c>
      <c r="T13" s="266" t="s">
        <v>66</v>
      </c>
      <c r="U13" s="253" t="s">
        <v>62</v>
      </c>
      <c r="V13" s="251" t="s">
        <v>57</v>
      </c>
      <c r="W13" s="252"/>
      <c r="X13" s="252"/>
      <c r="Y13" s="255" t="s">
        <v>63</v>
      </c>
      <c r="Z13" s="266" t="s">
        <v>66</v>
      </c>
      <c r="AA13" s="253" t="s">
        <v>62</v>
      </c>
      <c r="AB13" s="243"/>
      <c r="AC13" s="3"/>
      <c r="AD13" s="3"/>
    </row>
    <row r="14" spans="1:30" ht="15.75" thickBot="1" x14ac:dyDescent="0.3">
      <c r="A14" s="3"/>
      <c r="B14" s="8"/>
      <c r="C14" s="9"/>
      <c r="D14" s="128" t="s">
        <v>58</v>
      </c>
      <c r="E14" s="129" t="s">
        <v>90</v>
      </c>
      <c r="F14" s="129" t="s">
        <v>59</v>
      </c>
      <c r="G14" s="256"/>
      <c r="H14" s="267"/>
      <c r="I14" s="254"/>
      <c r="J14" s="128" t="s">
        <v>58</v>
      </c>
      <c r="K14" s="129" t="s">
        <v>90</v>
      </c>
      <c r="L14" s="129" t="s">
        <v>59</v>
      </c>
      <c r="M14" s="256"/>
      <c r="N14" s="267"/>
      <c r="O14" s="254"/>
      <c r="P14" s="128" t="s">
        <v>58</v>
      </c>
      <c r="Q14" s="129" t="s">
        <v>90</v>
      </c>
      <c r="R14" s="129" t="s">
        <v>59</v>
      </c>
      <c r="S14" s="256"/>
      <c r="T14" s="267"/>
      <c r="U14" s="254"/>
      <c r="V14" s="128" t="s">
        <v>58</v>
      </c>
      <c r="W14" s="129" t="s">
        <v>90</v>
      </c>
      <c r="X14" s="129" t="s">
        <v>59</v>
      </c>
      <c r="Y14" s="256"/>
      <c r="Z14" s="267"/>
      <c r="AA14" s="254"/>
      <c r="AB14" s="244"/>
      <c r="AC14" s="3"/>
      <c r="AD14" s="3"/>
    </row>
    <row r="15" spans="1:30" x14ac:dyDescent="0.25">
      <c r="A15" s="3"/>
      <c r="B15" s="33" t="s">
        <v>0</v>
      </c>
      <c r="C15" s="34" t="s">
        <v>52</v>
      </c>
      <c r="D15" s="10"/>
      <c r="E15" s="11"/>
      <c r="F15" s="53">
        <v>82392</v>
      </c>
      <c r="G15" s="59">
        <f>SUM(D15:F15)</f>
        <v>82392</v>
      </c>
      <c r="H15" s="62">
        <v>108</v>
      </c>
      <c r="I15" s="12">
        <f>G15+H15</f>
        <v>82500</v>
      </c>
      <c r="J15" s="186"/>
      <c r="K15" s="187"/>
      <c r="L15" s="188">
        <v>81450</v>
      </c>
      <c r="M15" s="189">
        <f t="shared" ref="M15:M23" si="0">SUM(J15:L15)</f>
        <v>81450</v>
      </c>
      <c r="N15" s="190"/>
      <c r="O15" s="191">
        <f>M15+N15</f>
        <v>81450</v>
      </c>
      <c r="P15" s="10"/>
      <c r="Q15" s="11"/>
      <c r="R15" s="53">
        <v>44794.8</v>
      </c>
      <c r="S15" s="59">
        <f>SUM(P15:R15)</f>
        <v>44794.8</v>
      </c>
      <c r="T15" s="62">
        <v>82.5</v>
      </c>
      <c r="U15" s="12">
        <f>S15+T15</f>
        <v>44877.3</v>
      </c>
      <c r="V15" s="10"/>
      <c r="W15" s="11"/>
      <c r="X15" s="53">
        <v>86336</v>
      </c>
      <c r="Y15" s="59">
        <f>SUM(V15:X15)</f>
        <v>86336</v>
      </c>
      <c r="Z15" s="62"/>
      <c r="AA15" s="12">
        <f>Y15+Z15</f>
        <v>86336</v>
      </c>
      <c r="AB15" s="132">
        <f>(AA15/O15)</f>
        <v>1.059987722529159</v>
      </c>
      <c r="AC15" s="3"/>
      <c r="AD15" s="3"/>
    </row>
    <row r="16" spans="1:30" x14ac:dyDescent="0.25">
      <c r="A16" s="3"/>
      <c r="B16" s="13" t="s">
        <v>1</v>
      </c>
      <c r="C16" s="115" t="s">
        <v>60</v>
      </c>
      <c r="D16" s="54">
        <v>28004</v>
      </c>
      <c r="E16" s="14"/>
      <c r="F16" s="14"/>
      <c r="G16" s="60">
        <f t="shared" ref="G16:G23" si="1">SUM(D16:F16)</f>
        <v>28004</v>
      </c>
      <c r="H16" s="63"/>
      <c r="I16" s="12">
        <f t="shared" ref="I16:I23" si="2">G16+H16</f>
        <v>28004</v>
      </c>
      <c r="J16" s="192">
        <v>28647</v>
      </c>
      <c r="K16" s="193"/>
      <c r="L16" s="193"/>
      <c r="M16" s="194">
        <f t="shared" si="0"/>
        <v>28647</v>
      </c>
      <c r="N16" s="195"/>
      <c r="O16" s="191">
        <f t="shared" ref="O16:O20" si="3">M16+N16</f>
        <v>28647</v>
      </c>
      <c r="P16" s="54">
        <v>20311</v>
      </c>
      <c r="Q16" s="14"/>
      <c r="R16" s="14"/>
      <c r="S16" s="60">
        <f t="shared" ref="S16:S23" si="4">SUM(P16:R16)</f>
        <v>20311</v>
      </c>
      <c r="T16" s="63"/>
      <c r="U16" s="12">
        <f t="shared" ref="U16:U20" si="5">S16+T16</f>
        <v>20311</v>
      </c>
      <c r="V16" s="54">
        <v>30849</v>
      </c>
      <c r="W16" s="14"/>
      <c r="X16" s="14"/>
      <c r="Y16" s="60">
        <f t="shared" ref="Y16:Y23" si="6">SUM(V16:X16)</f>
        <v>30849</v>
      </c>
      <c r="Z16" s="63"/>
      <c r="AA16" s="12">
        <f t="shared" ref="AA16:AA20" si="7">Y16+Z16</f>
        <v>30849</v>
      </c>
      <c r="AB16" s="132">
        <f t="shared" ref="AB16:AB24" si="8">(AA16/O16)</f>
        <v>1.0768666876112682</v>
      </c>
      <c r="AC16" s="3"/>
      <c r="AD16" s="3"/>
    </row>
    <row r="17" spans="1:30" x14ac:dyDescent="0.25">
      <c r="A17" s="3"/>
      <c r="B17" s="13" t="s">
        <v>3</v>
      </c>
      <c r="C17" s="116" t="s">
        <v>79</v>
      </c>
      <c r="D17" s="55"/>
      <c r="E17" s="15"/>
      <c r="F17" s="15"/>
      <c r="G17" s="60">
        <f t="shared" si="1"/>
        <v>0</v>
      </c>
      <c r="H17" s="64"/>
      <c r="I17" s="12">
        <f t="shared" si="2"/>
        <v>0</v>
      </c>
      <c r="J17" s="196"/>
      <c r="K17" s="197"/>
      <c r="L17" s="197"/>
      <c r="M17" s="194">
        <f t="shared" si="0"/>
        <v>0</v>
      </c>
      <c r="N17" s="198"/>
      <c r="O17" s="191">
        <f t="shared" si="3"/>
        <v>0</v>
      </c>
      <c r="P17" s="55"/>
      <c r="Q17" s="15"/>
      <c r="R17" s="15"/>
      <c r="S17" s="60">
        <f t="shared" si="4"/>
        <v>0</v>
      </c>
      <c r="T17" s="64"/>
      <c r="U17" s="12">
        <f t="shared" si="5"/>
        <v>0</v>
      </c>
      <c r="V17" s="55"/>
      <c r="W17" s="15"/>
      <c r="X17" s="15"/>
      <c r="Y17" s="60">
        <f t="shared" si="6"/>
        <v>0</v>
      </c>
      <c r="Z17" s="64"/>
      <c r="AA17" s="12">
        <f t="shared" si="7"/>
        <v>0</v>
      </c>
      <c r="AB17" s="132" t="e">
        <f t="shared" si="8"/>
        <v>#DIV/0!</v>
      </c>
      <c r="AC17" s="3"/>
      <c r="AD17" s="3"/>
    </row>
    <row r="18" spans="1:30" x14ac:dyDescent="0.25">
      <c r="A18" s="3"/>
      <c r="B18" s="13" t="s">
        <v>5</v>
      </c>
      <c r="C18" s="117" t="s">
        <v>53</v>
      </c>
      <c r="D18" s="16"/>
      <c r="E18" s="56">
        <v>57153</v>
      </c>
      <c r="F18" s="15"/>
      <c r="G18" s="60">
        <f t="shared" si="1"/>
        <v>57153</v>
      </c>
      <c r="H18" s="62"/>
      <c r="I18" s="12">
        <f t="shared" si="2"/>
        <v>57153</v>
      </c>
      <c r="J18" s="199"/>
      <c r="K18" s="200">
        <v>58148</v>
      </c>
      <c r="L18" s="197"/>
      <c r="M18" s="194">
        <f t="shared" si="0"/>
        <v>58148</v>
      </c>
      <c r="N18" s="190"/>
      <c r="O18" s="191">
        <f t="shared" si="3"/>
        <v>58148</v>
      </c>
      <c r="P18" s="16"/>
      <c r="Q18" s="56">
        <v>36946.800000000003</v>
      </c>
      <c r="R18" s="15"/>
      <c r="S18" s="60">
        <f t="shared" si="4"/>
        <v>36946.800000000003</v>
      </c>
      <c r="T18" s="62"/>
      <c r="U18" s="12">
        <f t="shared" si="5"/>
        <v>36946.800000000003</v>
      </c>
      <c r="V18" s="16"/>
      <c r="W18" s="56">
        <v>67121</v>
      </c>
      <c r="X18" s="15"/>
      <c r="Y18" s="60">
        <f t="shared" si="6"/>
        <v>67121</v>
      </c>
      <c r="Z18" s="62"/>
      <c r="AA18" s="12">
        <f t="shared" si="7"/>
        <v>67121</v>
      </c>
      <c r="AB18" s="132">
        <f t="shared" si="8"/>
        <v>1.1543131320079796</v>
      </c>
      <c r="AC18" s="3"/>
      <c r="AD18" s="3"/>
    </row>
    <row r="19" spans="1:30" x14ac:dyDescent="0.25">
      <c r="A19" s="3"/>
      <c r="B19" s="13" t="s">
        <v>7</v>
      </c>
      <c r="C19" s="37" t="s">
        <v>46</v>
      </c>
      <c r="D19" s="17"/>
      <c r="E19" s="15"/>
      <c r="F19" s="56"/>
      <c r="G19" s="60">
        <f t="shared" si="1"/>
        <v>0</v>
      </c>
      <c r="H19" s="62"/>
      <c r="I19" s="12">
        <f t="shared" si="2"/>
        <v>0</v>
      </c>
      <c r="J19" s="201"/>
      <c r="K19" s="197"/>
      <c r="L19" s="200"/>
      <c r="M19" s="194">
        <f t="shared" si="0"/>
        <v>0</v>
      </c>
      <c r="N19" s="190"/>
      <c r="O19" s="191">
        <f t="shared" si="3"/>
        <v>0</v>
      </c>
      <c r="P19" s="17"/>
      <c r="Q19" s="15"/>
      <c r="R19" s="56"/>
      <c r="S19" s="60">
        <f t="shared" si="4"/>
        <v>0</v>
      </c>
      <c r="T19" s="62"/>
      <c r="U19" s="12">
        <f t="shared" si="5"/>
        <v>0</v>
      </c>
      <c r="V19" s="17"/>
      <c r="W19" s="15"/>
      <c r="X19" s="56"/>
      <c r="Y19" s="60">
        <f t="shared" si="6"/>
        <v>0</v>
      </c>
      <c r="Z19" s="62"/>
      <c r="AA19" s="12">
        <f t="shared" si="7"/>
        <v>0</v>
      </c>
      <c r="AB19" s="132" t="e">
        <f t="shared" si="8"/>
        <v>#DIV/0!</v>
      </c>
      <c r="AC19" s="3"/>
      <c r="AD19" s="3"/>
    </row>
    <row r="20" spans="1:30" x14ac:dyDescent="0.25">
      <c r="A20" s="3"/>
      <c r="B20" s="13" t="s">
        <v>9</v>
      </c>
      <c r="C20" s="118" t="s">
        <v>47</v>
      </c>
      <c r="D20" s="16"/>
      <c r="E20" s="14"/>
      <c r="F20" s="57"/>
      <c r="G20" s="60"/>
      <c r="H20" s="62"/>
      <c r="I20" s="12">
        <f t="shared" si="2"/>
        <v>0</v>
      </c>
      <c r="J20" s="199"/>
      <c r="K20" s="193"/>
      <c r="L20" s="202"/>
      <c r="M20" s="194">
        <f t="shared" si="0"/>
        <v>0</v>
      </c>
      <c r="N20" s="190"/>
      <c r="O20" s="191">
        <f t="shared" si="3"/>
        <v>0</v>
      </c>
      <c r="P20" s="16"/>
      <c r="Q20" s="14"/>
      <c r="R20" s="57">
        <v>14.4</v>
      </c>
      <c r="S20" s="60">
        <f t="shared" si="4"/>
        <v>14.4</v>
      </c>
      <c r="T20" s="62"/>
      <c r="U20" s="12">
        <f t="shared" si="5"/>
        <v>14.4</v>
      </c>
      <c r="V20" s="16"/>
      <c r="W20" s="14"/>
      <c r="X20" s="57"/>
      <c r="Y20" s="60">
        <f t="shared" si="6"/>
        <v>0</v>
      </c>
      <c r="Z20" s="62"/>
      <c r="AA20" s="12">
        <f t="shared" si="7"/>
        <v>0</v>
      </c>
      <c r="AB20" s="132" t="e">
        <f t="shared" si="8"/>
        <v>#DIV/0!</v>
      </c>
      <c r="AC20" s="3"/>
      <c r="AD20" s="3"/>
    </row>
    <row r="21" spans="1:30" x14ac:dyDescent="0.25">
      <c r="A21" s="3"/>
      <c r="B21" s="13" t="s">
        <v>11</v>
      </c>
      <c r="C21" s="36" t="s">
        <v>2</v>
      </c>
      <c r="D21" s="16"/>
      <c r="E21" s="14"/>
      <c r="F21" s="57">
        <v>2243</v>
      </c>
      <c r="G21" s="60">
        <f t="shared" si="1"/>
        <v>2243</v>
      </c>
      <c r="H21" s="65">
        <v>1</v>
      </c>
      <c r="I21" s="12">
        <f>G21+H21</f>
        <v>2244</v>
      </c>
      <c r="J21" s="199"/>
      <c r="K21" s="193"/>
      <c r="L21" s="202">
        <v>297</v>
      </c>
      <c r="M21" s="194">
        <f t="shared" si="0"/>
        <v>297</v>
      </c>
      <c r="N21" s="203"/>
      <c r="O21" s="191">
        <f>M21+N21</f>
        <v>297</v>
      </c>
      <c r="P21" s="16"/>
      <c r="Q21" s="14"/>
      <c r="R21" s="57">
        <v>1209.5</v>
      </c>
      <c r="S21" s="60">
        <f t="shared" si="4"/>
        <v>1209.5</v>
      </c>
      <c r="T21" s="65">
        <v>5</v>
      </c>
      <c r="U21" s="12">
        <f>S21+T21</f>
        <v>1214.5</v>
      </c>
      <c r="V21" s="16"/>
      <c r="W21" s="14"/>
      <c r="X21" s="57">
        <v>297</v>
      </c>
      <c r="Y21" s="60">
        <f t="shared" si="6"/>
        <v>297</v>
      </c>
      <c r="Z21" s="65"/>
      <c r="AA21" s="12">
        <f>Y21+Z21</f>
        <v>297</v>
      </c>
      <c r="AB21" s="132">
        <f t="shared" si="8"/>
        <v>1</v>
      </c>
      <c r="AC21" s="3"/>
      <c r="AD21" s="3"/>
    </row>
    <row r="22" spans="1:30" x14ac:dyDescent="0.25">
      <c r="A22" s="3"/>
      <c r="B22" s="13" t="s">
        <v>13</v>
      </c>
      <c r="C22" s="36" t="s">
        <v>4</v>
      </c>
      <c r="D22" s="16"/>
      <c r="E22" s="14"/>
      <c r="F22" s="57"/>
      <c r="G22" s="60">
        <f t="shared" si="1"/>
        <v>0</v>
      </c>
      <c r="H22" s="65"/>
      <c r="I22" s="12">
        <f t="shared" si="2"/>
        <v>0</v>
      </c>
      <c r="J22" s="199"/>
      <c r="K22" s="193"/>
      <c r="L22" s="202"/>
      <c r="M22" s="194">
        <f t="shared" si="0"/>
        <v>0</v>
      </c>
      <c r="N22" s="203"/>
      <c r="O22" s="191">
        <f t="shared" ref="O22:O23" si="9">M22+N22</f>
        <v>0</v>
      </c>
      <c r="P22" s="16"/>
      <c r="Q22" s="14"/>
      <c r="R22" s="57"/>
      <c r="S22" s="60">
        <f t="shared" si="4"/>
        <v>0</v>
      </c>
      <c r="T22" s="65">
        <v>5</v>
      </c>
      <c r="U22" s="12">
        <f t="shared" ref="U22:U23" si="10">S22+T22</f>
        <v>5</v>
      </c>
      <c r="V22" s="16"/>
      <c r="W22" s="14"/>
      <c r="X22" s="57"/>
      <c r="Y22" s="60">
        <f t="shared" si="6"/>
        <v>0</v>
      </c>
      <c r="Z22" s="65"/>
      <c r="AA22" s="12">
        <f t="shared" ref="AA22:AA23" si="11">Y22+Z22</f>
        <v>0</v>
      </c>
      <c r="AB22" s="132" t="e">
        <f t="shared" si="8"/>
        <v>#DIV/0!</v>
      </c>
      <c r="AC22" s="3"/>
      <c r="AD22" s="3"/>
    </row>
    <row r="23" spans="1:30" ht="15.75" thickBot="1" x14ac:dyDescent="0.3">
      <c r="A23" s="3"/>
      <c r="B23" s="119" t="s">
        <v>15</v>
      </c>
      <c r="C23" s="120" t="s">
        <v>6</v>
      </c>
      <c r="D23" s="19"/>
      <c r="E23" s="20"/>
      <c r="F23" s="58"/>
      <c r="G23" s="61">
        <f t="shared" si="1"/>
        <v>0</v>
      </c>
      <c r="H23" s="66"/>
      <c r="I23" s="21">
        <f t="shared" si="2"/>
        <v>0</v>
      </c>
      <c r="J23" s="204"/>
      <c r="K23" s="205"/>
      <c r="L23" s="206"/>
      <c r="M23" s="207">
        <f t="shared" si="0"/>
        <v>0</v>
      </c>
      <c r="N23" s="208"/>
      <c r="O23" s="209">
        <f t="shared" si="9"/>
        <v>0</v>
      </c>
      <c r="P23" s="19"/>
      <c r="Q23" s="20"/>
      <c r="R23" s="58"/>
      <c r="S23" s="61">
        <f t="shared" si="4"/>
        <v>0</v>
      </c>
      <c r="T23" s="66"/>
      <c r="U23" s="21">
        <f t="shared" si="10"/>
        <v>0</v>
      </c>
      <c r="V23" s="19"/>
      <c r="W23" s="20"/>
      <c r="X23" s="58"/>
      <c r="Y23" s="61">
        <f t="shared" si="6"/>
        <v>0</v>
      </c>
      <c r="Z23" s="66"/>
      <c r="AA23" s="21">
        <f t="shared" si="11"/>
        <v>0</v>
      </c>
      <c r="AB23" s="135" t="e">
        <f t="shared" si="8"/>
        <v>#DIV/0!</v>
      </c>
      <c r="AC23" s="3"/>
      <c r="AD23" s="3"/>
    </row>
    <row r="24" spans="1:30" ht="15.75" thickBot="1" x14ac:dyDescent="0.3">
      <c r="A24" s="3"/>
      <c r="B24" s="22" t="s">
        <v>17</v>
      </c>
      <c r="C24" s="23" t="s">
        <v>8</v>
      </c>
      <c r="D24" s="24">
        <f>SUM(D15:D21)</f>
        <v>28004</v>
      </c>
      <c r="E24" s="25">
        <f>SUM(E15:E21)</f>
        <v>57153</v>
      </c>
      <c r="F24" s="25">
        <f>SUM(F15:F21)</f>
        <v>84635</v>
      </c>
      <c r="G24" s="26">
        <f>SUM(D24:F24)</f>
        <v>169792</v>
      </c>
      <c r="H24" s="27">
        <f>SUM(H15:H21)</f>
        <v>109</v>
      </c>
      <c r="I24" s="27">
        <f>SUM(I15:I21)</f>
        <v>169901</v>
      </c>
      <c r="J24" s="210">
        <f>SUM(J15:J21)</f>
        <v>28647</v>
      </c>
      <c r="K24" s="211">
        <f>SUM(K15:K21)</f>
        <v>58148</v>
      </c>
      <c r="L24" s="211">
        <f>SUM(L15:L21)</f>
        <v>81747</v>
      </c>
      <c r="M24" s="212">
        <f>SUM(J24:L24)</f>
        <v>168542</v>
      </c>
      <c r="N24" s="213">
        <f>SUM(N15:N21)</f>
        <v>0</v>
      </c>
      <c r="O24" s="213">
        <f>SUM(O15:O21)</f>
        <v>168542</v>
      </c>
      <c r="P24" s="24">
        <f>SUM(P15:P21)</f>
        <v>20311</v>
      </c>
      <c r="Q24" s="25">
        <f>SUM(Q15:Q21)</f>
        <v>36946.800000000003</v>
      </c>
      <c r="R24" s="25">
        <f>SUM(R15:R21)</f>
        <v>46018.700000000004</v>
      </c>
      <c r="S24" s="26">
        <f>SUM(P24:R24)</f>
        <v>103276.5</v>
      </c>
      <c r="T24" s="27">
        <f>SUM(T15:T21)</f>
        <v>87.5</v>
      </c>
      <c r="U24" s="27">
        <f>SUM(U15:U21)</f>
        <v>103364</v>
      </c>
      <c r="V24" s="24">
        <f>SUM(V15:V21)</f>
        <v>30849</v>
      </c>
      <c r="W24" s="25">
        <f>SUM(W15:W21)</f>
        <v>67121</v>
      </c>
      <c r="X24" s="25">
        <f>SUM(X15:X21)</f>
        <v>86633</v>
      </c>
      <c r="Y24" s="26">
        <f>SUM(V24:X24)</f>
        <v>184603</v>
      </c>
      <c r="Z24" s="27">
        <f>SUM(Z15:Z21)</f>
        <v>0</v>
      </c>
      <c r="AA24" s="27">
        <f>SUM(AA15:AA21)</f>
        <v>184603</v>
      </c>
      <c r="AB24" s="136">
        <f t="shared" si="8"/>
        <v>1.095293754672426</v>
      </c>
      <c r="AC24" s="3"/>
      <c r="AD24" s="3"/>
    </row>
    <row r="25" spans="1:30" ht="15.75" customHeight="1" thickBot="1" x14ac:dyDescent="0.3">
      <c r="A25" s="3"/>
      <c r="B25" s="28"/>
      <c r="C25" s="29"/>
      <c r="D25" s="262" t="s">
        <v>68</v>
      </c>
      <c r="E25" s="263"/>
      <c r="F25" s="263"/>
      <c r="G25" s="264"/>
      <c r="H25" s="264"/>
      <c r="I25" s="265"/>
      <c r="J25" s="284" t="s">
        <v>68</v>
      </c>
      <c r="K25" s="285"/>
      <c r="L25" s="285"/>
      <c r="M25" s="286"/>
      <c r="N25" s="286"/>
      <c r="O25" s="287"/>
      <c r="P25" s="262" t="s">
        <v>68</v>
      </c>
      <c r="Q25" s="263"/>
      <c r="R25" s="263"/>
      <c r="S25" s="264"/>
      <c r="T25" s="264"/>
      <c r="U25" s="265"/>
      <c r="V25" s="262" t="s">
        <v>68</v>
      </c>
      <c r="W25" s="263"/>
      <c r="X25" s="263"/>
      <c r="Y25" s="264"/>
      <c r="Z25" s="264"/>
      <c r="AA25" s="265"/>
      <c r="AB25" s="235" t="s">
        <v>109</v>
      </c>
      <c r="AC25" s="3"/>
      <c r="AD25" s="3"/>
    </row>
    <row r="26" spans="1:30" ht="15.75" thickBot="1" x14ac:dyDescent="0.3">
      <c r="A26" s="3"/>
      <c r="B26" s="282" t="s">
        <v>37</v>
      </c>
      <c r="C26" s="277" t="s">
        <v>38</v>
      </c>
      <c r="D26" s="238" t="s">
        <v>69</v>
      </c>
      <c r="E26" s="239"/>
      <c r="F26" s="239"/>
      <c r="G26" s="255" t="s">
        <v>64</v>
      </c>
      <c r="H26" s="257" t="s">
        <v>67</v>
      </c>
      <c r="I26" s="240" t="s">
        <v>68</v>
      </c>
      <c r="J26" s="288" t="s">
        <v>69</v>
      </c>
      <c r="K26" s="289"/>
      <c r="L26" s="289"/>
      <c r="M26" s="290" t="s">
        <v>64</v>
      </c>
      <c r="N26" s="292" t="s">
        <v>67</v>
      </c>
      <c r="O26" s="294" t="s">
        <v>68</v>
      </c>
      <c r="P26" s="238" t="s">
        <v>69</v>
      </c>
      <c r="Q26" s="239"/>
      <c r="R26" s="239"/>
      <c r="S26" s="255" t="s">
        <v>64</v>
      </c>
      <c r="T26" s="257" t="s">
        <v>67</v>
      </c>
      <c r="U26" s="240" t="s">
        <v>68</v>
      </c>
      <c r="V26" s="238" t="s">
        <v>69</v>
      </c>
      <c r="W26" s="239"/>
      <c r="X26" s="239"/>
      <c r="Y26" s="255" t="s">
        <v>64</v>
      </c>
      <c r="Z26" s="257" t="s">
        <v>67</v>
      </c>
      <c r="AA26" s="240" t="s">
        <v>68</v>
      </c>
      <c r="AB26" s="236"/>
      <c r="AC26" s="3"/>
      <c r="AD26" s="3"/>
    </row>
    <row r="27" spans="1:30" ht="15.75" thickBot="1" x14ac:dyDescent="0.3">
      <c r="A27" s="3"/>
      <c r="B27" s="283"/>
      <c r="C27" s="278"/>
      <c r="D27" s="30" t="s">
        <v>54</v>
      </c>
      <c r="E27" s="31" t="s">
        <v>55</v>
      </c>
      <c r="F27" s="32" t="s">
        <v>56</v>
      </c>
      <c r="G27" s="256"/>
      <c r="H27" s="258"/>
      <c r="I27" s="241"/>
      <c r="J27" s="214" t="s">
        <v>54</v>
      </c>
      <c r="K27" s="215" t="s">
        <v>55</v>
      </c>
      <c r="L27" s="216" t="s">
        <v>56</v>
      </c>
      <c r="M27" s="291"/>
      <c r="N27" s="293"/>
      <c r="O27" s="295"/>
      <c r="P27" s="30" t="s">
        <v>54</v>
      </c>
      <c r="Q27" s="31" t="s">
        <v>55</v>
      </c>
      <c r="R27" s="32" t="s">
        <v>56</v>
      </c>
      <c r="S27" s="256"/>
      <c r="T27" s="258"/>
      <c r="U27" s="241"/>
      <c r="V27" s="30" t="s">
        <v>54</v>
      </c>
      <c r="W27" s="31" t="s">
        <v>55</v>
      </c>
      <c r="X27" s="32" t="s">
        <v>56</v>
      </c>
      <c r="Y27" s="256"/>
      <c r="Z27" s="258"/>
      <c r="AA27" s="241"/>
      <c r="AB27" s="237"/>
      <c r="AC27" s="3"/>
      <c r="AD27" s="3"/>
    </row>
    <row r="28" spans="1:30" x14ac:dyDescent="0.25">
      <c r="A28" s="3"/>
      <c r="B28" s="33" t="s">
        <v>19</v>
      </c>
      <c r="C28" s="34" t="s">
        <v>10</v>
      </c>
      <c r="D28" s="67">
        <v>0</v>
      </c>
      <c r="E28" s="67"/>
      <c r="F28" s="67">
        <v>2482</v>
      </c>
      <c r="G28" s="68">
        <f>SUM(D28:F28)</f>
        <v>2482</v>
      </c>
      <c r="H28" s="68">
        <v>3</v>
      </c>
      <c r="I28" s="35">
        <f>G28+H28</f>
        <v>2485</v>
      </c>
      <c r="J28" s="224">
        <v>0</v>
      </c>
      <c r="K28" s="225">
        <v>0</v>
      </c>
      <c r="L28" s="225">
        <v>2690</v>
      </c>
      <c r="M28" s="217">
        <f>SUM(J28:L28)</f>
        <v>2690</v>
      </c>
      <c r="N28" s="217"/>
      <c r="O28" s="218">
        <f>M28+N28</f>
        <v>2690</v>
      </c>
      <c r="P28" s="74">
        <v>0</v>
      </c>
      <c r="Q28" s="67">
        <v>0</v>
      </c>
      <c r="R28" s="67">
        <v>1648.2</v>
      </c>
      <c r="S28" s="68">
        <f>SUM(P28:R28)</f>
        <v>1648.2</v>
      </c>
      <c r="T28" s="68"/>
      <c r="U28" s="35">
        <f>S28+T28</f>
        <v>1648.2</v>
      </c>
      <c r="V28" s="74">
        <v>0</v>
      </c>
      <c r="W28" s="67"/>
      <c r="X28" s="67">
        <v>4487</v>
      </c>
      <c r="Y28" s="68">
        <f>SUM(V28:X28)</f>
        <v>4487</v>
      </c>
      <c r="Z28" s="68"/>
      <c r="AA28" s="35">
        <f>Y28+Z28</f>
        <v>4487</v>
      </c>
      <c r="AB28" s="132">
        <f t="shared" ref="AB28:AB41" si="12">(AA28/O28)</f>
        <v>1.6680297397769517</v>
      </c>
      <c r="AC28" s="3"/>
      <c r="AD28" s="3"/>
    </row>
    <row r="29" spans="1:30" x14ac:dyDescent="0.25">
      <c r="A29" s="3"/>
      <c r="B29" s="13" t="s">
        <v>20</v>
      </c>
      <c r="C29" s="36" t="s">
        <v>12</v>
      </c>
      <c r="D29" s="69">
        <v>0</v>
      </c>
      <c r="E29" s="69"/>
      <c r="F29" s="69">
        <v>17330</v>
      </c>
      <c r="G29" s="70">
        <f t="shared" ref="G29:G38" si="13">SUM(D29:F29)</f>
        <v>17330</v>
      </c>
      <c r="H29" s="70"/>
      <c r="I29" s="12">
        <f t="shared" ref="I29:I38" si="14">G29+H29</f>
        <v>17330</v>
      </c>
      <c r="J29" s="226">
        <v>3200</v>
      </c>
      <c r="K29" s="227">
        <v>0</v>
      </c>
      <c r="L29" s="227">
        <v>15919</v>
      </c>
      <c r="M29" s="219">
        <f t="shared" ref="M29:M38" si="15">SUM(J29:L29)</f>
        <v>19119</v>
      </c>
      <c r="N29" s="219"/>
      <c r="O29" s="191">
        <f t="shared" ref="O29:O38" si="16">M29+N29</f>
        <v>19119</v>
      </c>
      <c r="P29" s="75">
        <v>1196</v>
      </c>
      <c r="Q29" s="69">
        <v>0</v>
      </c>
      <c r="R29" s="69">
        <v>7778.3</v>
      </c>
      <c r="S29" s="70">
        <f t="shared" ref="S29:S38" si="17">SUM(P29:R29)</f>
        <v>8974.2999999999993</v>
      </c>
      <c r="T29" s="70">
        <v>1.6</v>
      </c>
      <c r="U29" s="12">
        <f t="shared" ref="U29:U38" si="18">S29+T29</f>
        <v>8975.9</v>
      </c>
      <c r="V29" s="75">
        <v>2600</v>
      </c>
      <c r="W29" s="69"/>
      <c r="X29" s="69">
        <v>17781</v>
      </c>
      <c r="Y29" s="70">
        <f t="shared" ref="Y29:Y38" si="19">SUM(V29:X29)</f>
        <v>20381</v>
      </c>
      <c r="Z29" s="70"/>
      <c r="AA29" s="12">
        <f t="shared" ref="AA29:AA38" si="20">Y29+Z29</f>
        <v>20381</v>
      </c>
      <c r="AB29" s="132">
        <f t="shared" si="12"/>
        <v>1.0660076363826561</v>
      </c>
      <c r="AC29" s="3"/>
      <c r="AD29" s="3"/>
    </row>
    <row r="30" spans="1:30" x14ac:dyDescent="0.25">
      <c r="A30" s="3"/>
      <c r="B30" s="13" t="s">
        <v>22</v>
      </c>
      <c r="C30" s="36" t="s">
        <v>14</v>
      </c>
      <c r="D30" s="69">
        <v>0</v>
      </c>
      <c r="E30" s="69"/>
      <c r="F30" s="69">
        <v>13021</v>
      </c>
      <c r="G30" s="70">
        <f t="shared" si="13"/>
        <v>13021</v>
      </c>
      <c r="H30" s="70"/>
      <c r="I30" s="12">
        <f t="shared" si="14"/>
        <v>13021</v>
      </c>
      <c r="J30" s="226">
        <v>2997</v>
      </c>
      <c r="K30" s="227">
        <v>0</v>
      </c>
      <c r="L30" s="227">
        <v>7563</v>
      </c>
      <c r="M30" s="219">
        <f t="shared" si="15"/>
        <v>10560</v>
      </c>
      <c r="N30" s="219"/>
      <c r="O30" s="191">
        <f t="shared" si="16"/>
        <v>10560</v>
      </c>
      <c r="P30" s="75">
        <v>967</v>
      </c>
      <c r="Q30" s="69">
        <v>0</v>
      </c>
      <c r="R30" s="69">
        <v>3903</v>
      </c>
      <c r="S30" s="70">
        <f t="shared" si="17"/>
        <v>4870</v>
      </c>
      <c r="T30" s="70"/>
      <c r="U30" s="12">
        <f t="shared" si="18"/>
        <v>4870</v>
      </c>
      <c r="V30" s="75">
        <v>2400</v>
      </c>
      <c r="W30" s="69"/>
      <c r="X30" s="69">
        <v>8690</v>
      </c>
      <c r="Y30" s="70">
        <f t="shared" si="19"/>
        <v>11090</v>
      </c>
      <c r="Z30" s="70"/>
      <c r="AA30" s="12">
        <f t="shared" si="20"/>
        <v>11090</v>
      </c>
      <c r="AB30" s="132">
        <f t="shared" si="12"/>
        <v>1.050189393939394</v>
      </c>
      <c r="AC30" s="3"/>
      <c r="AD30" s="3"/>
    </row>
    <row r="31" spans="1:30" x14ac:dyDescent="0.25">
      <c r="A31" s="3"/>
      <c r="B31" s="13" t="s">
        <v>24</v>
      </c>
      <c r="C31" s="36" t="s">
        <v>16</v>
      </c>
      <c r="D31" s="69">
        <v>0</v>
      </c>
      <c r="E31" s="69"/>
      <c r="F31" s="69">
        <v>10165</v>
      </c>
      <c r="G31" s="70">
        <f t="shared" si="13"/>
        <v>10165</v>
      </c>
      <c r="H31" s="70"/>
      <c r="I31" s="12">
        <f t="shared" si="14"/>
        <v>10165</v>
      </c>
      <c r="J31" s="226">
        <v>1150</v>
      </c>
      <c r="K31" s="227">
        <v>0</v>
      </c>
      <c r="L31" s="227">
        <v>9237</v>
      </c>
      <c r="M31" s="219">
        <f t="shared" si="15"/>
        <v>10387</v>
      </c>
      <c r="N31" s="219"/>
      <c r="O31" s="191">
        <f t="shared" si="16"/>
        <v>10387</v>
      </c>
      <c r="P31" s="75">
        <v>1265</v>
      </c>
      <c r="Q31" s="69">
        <v>0</v>
      </c>
      <c r="R31" s="69">
        <v>4077.5</v>
      </c>
      <c r="S31" s="70">
        <f t="shared" si="17"/>
        <v>5342.5</v>
      </c>
      <c r="T31" s="70"/>
      <c r="U31" s="12">
        <f t="shared" si="18"/>
        <v>5342.5</v>
      </c>
      <c r="V31" s="75">
        <v>1400</v>
      </c>
      <c r="W31" s="69"/>
      <c r="X31" s="69">
        <v>7017</v>
      </c>
      <c r="Y31" s="70">
        <f t="shared" si="19"/>
        <v>8417</v>
      </c>
      <c r="Z31" s="70"/>
      <c r="AA31" s="12">
        <f t="shared" si="20"/>
        <v>8417</v>
      </c>
      <c r="AB31" s="132">
        <f t="shared" si="12"/>
        <v>0.81033984788678159</v>
      </c>
      <c r="AC31" s="3"/>
      <c r="AD31" s="3"/>
    </row>
    <row r="32" spans="1:30" x14ac:dyDescent="0.25">
      <c r="A32" s="3"/>
      <c r="B32" s="13" t="s">
        <v>26</v>
      </c>
      <c r="C32" s="36" t="s">
        <v>18</v>
      </c>
      <c r="D32" s="71">
        <v>28004</v>
      </c>
      <c r="E32" s="69">
        <v>42715</v>
      </c>
      <c r="F32" s="69">
        <v>14203</v>
      </c>
      <c r="G32" s="70">
        <f t="shared" si="13"/>
        <v>84922</v>
      </c>
      <c r="H32" s="70"/>
      <c r="I32" s="12">
        <f t="shared" si="14"/>
        <v>84922</v>
      </c>
      <c r="J32" s="226">
        <v>15100</v>
      </c>
      <c r="K32" s="227">
        <v>43530</v>
      </c>
      <c r="L32" s="227">
        <v>30020</v>
      </c>
      <c r="M32" s="219">
        <f t="shared" si="15"/>
        <v>88650</v>
      </c>
      <c r="N32" s="219"/>
      <c r="O32" s="191">
        <f t="shared" si="16"/>
        <v>88650</v>
      </c>
      <c r="P32" s="76">
        <v>6827</v>
      </c>
      <c r="Q32" s="69">
        <v>23696.2</v>
      </c>
      <c r="R32" s="69">
        <v>13969.4</v>
      </c>
      <c r="S32" s="70">
        <f t="shared" si="17"/>
        <v>44492.6</v>
      </c>
      <c r="T32" s="70"/>
      <c r="U32" s="12">
        <f t="shared" si="18"/>
        <v>44492.6</v>
      </c>
      <c r="V32" s="76">
        <v>17452</v>
      </c>
      <c r="W32" s="69">
        <v>50008</v>
      </c>
      <c r="X32" s="69">
        <v>34597</v>
      </c>
      <c r="Y32" s="70">
        <f t="shared" si="19"/>
        <v>102057</v>
      </c>
      <c r="Z32" s="70"/>
      <c r="AA32" s="12">
        <f t="shared" si="20"/>
        <v>102057</v>
      </c>
      <c r="AB32" s="132">
        <f t="shared" si="12"/>
        <v>1.1512351945854484</v>
      </c>
      <c r="AC32" s="3"/>
      <c r="AD32" s="3"/>
    </row>
    <row r="33" spans="1:30" x14ac:dyDescent="0.25">
      <c r="A33" s="3"/>
      <c r="B33" s="13" t="s">
        <v>28</v>
      </c>
      <c r="C33" s="37" t="s">
        <v>42</v>
      </c>
      <c r="D33" s="71">
        <v>28004</v>
      </c>
      <c r="E33" s="69">
        <v>42715</v>
      </c>
      <c r="F33" s="69">
        <v>14203</v>
      </c>
      <c r="G33" s="70">
        <f t="shared" si="13"/>
        <v>84922</v>
      </c>
      <c r="H33" s="70"/>
      <c r="I33" s="12">
        <f t="shared" si="14"/>
        <v>84922</v>
      </c>
      <c r="J33" s="226">
        <v>15100</v>
      </c>
      <c r="K33" s="227">
        <v>43530</v>
      </c>
      <c r="L33" s="227">
        <v>30020</v>
      </c>
      <c r="M33" s="219">
        <f t="shared" si="15"/>
        <v>88650</v>
      </c>
      <c r="N33" s="219"/>
      <c r="O33" s="191">
        <f t="shared" si="16"/>
        <v>88650</v>
      </c>
      <c r="P33" s="76">
        <v>6827</v>
      </c>
      <c r="Q33" s="69">
        <v>23696.2</v>
      </c>
      <c r="R33" s="69">
        <v>13969.4</v>
      </c>
      <c r="S33" s="70">
        <f t="shared" si="17"/>
        <v>44492.6</v>
      </c>
      <c r="T33" s="70"/>
      <c r="U33" s="12">
        <f t="shared" si="18"/>
        <v>44492.6</v>
      </c>
      <c r="V33" s="76">
        <v>17452</v>
      </c>
      <c r="W33" s="69">
        <v>50008</v>
      </c>
      <c r="X33" s="69">
        <v>34597</v>
      </c>
      <c r="Y33" s="70">
        <f t="shared" si="19"/>
        <v>102057</v>
      </c>
      <c r="Z33" s="70"/>
      <c r="AA33" s="12">
        <f t="shared" si="20"/>
        <v>102057</v>
      </c>
      <c r="AB33" s="132">
        <f>(AA33/O33)</f>
        <v>1.1512351945854484</v>
      </c>
      <c r="AC33" s="3"/>
      <c r="AD33" s="3"/>
    </row>
    <row r="34" spans="1:30" x14ac:dyDescent="0.25">
      <c r="A34" s="3"/>
      <c r="B34" s="13" t="s">
        <v>30</v>
      </c>
      <c r="C34" s="38" t="s">
        <v>21</v>
      </c>
      <c r="D34" s="71">
        <v>0</v>
      </c>
      <c r="E34" s="69"/>
      <c r="F34" s="69"/>
      <c r="G34" s="70">
        <f t="shared" si="13"/>
        <v>0</v>
      </c>
      <c r="H34" s="70"/>
      <c r="I34" s="12">
        <f t="shared" si="14"/>
        <v>0</v>
      </c>
      <c r="J34" s="226">
        <v>0</v>
      </c>
      <c r="K34" s="227">
        <v>0</v>
      </c>
      <c r="L34" s="227">
        <v>0</v>
      </c>
      <c r="M34" s="219">
        <f>SUM(J34:L34)</f>
        <v>0</v>
      </c>
      <c r="N34" s="219"/>
      <c r="O34" s="191">
        <f t="shared" si="16"/>
        <v>0</v>
      </c>
      <c r="P34" s="76">
        <v>0</v>
      </c>
      <c r="Q34" s="69">
        <v>0</v>
      </c>
      <c r="R34" s="69">
        <v>0</v>
      </c>
      <c r="S34" s="70">
        <f t="shared" si="17"/>
        <v>0</v>
      </c>
      <c r="T34" s="70"/>
      <c r="U34" s="12">
        <f t="shared" si="18"/>
        <v>0</v>
      </c>
      <c r="V34" s="76"/>
      <c r="W34" s="69"/>
      <c r="X34" s="69"/>
      <c r="Y34" s="70">
        <f t="shared" si="19"/>
        <v>0</v>
      </c>
      <c r="Z34" s="70"/>
      <c r="AA34" s="12">
        <f t="shared" si="20"/>
        <v>0</v>
      </c>
      <c r="AB34" s="132" t="e">
        <f t="shared" si="12"/>
        <v>#DIV/0!</v>
      </c>
      <c r="AC34" s="3"/>
      <c r="AD34" s="3"/>
    </row>
    <row r="35" spans="1:30" x14ac:dyDescent="0.25">
      <c r="A35" s="3"/>
      <c r="B35" s="13" t="s">
        <v>32</v>
      </c>
      <c r="C35" s="36" t="s">
        <v>23</v>
      </c>
      <c r="D35" s="71">
        <v>0</v>
      </c>
      <c r="E35" s="69">
        <v>14438</v>
      </c>
      <c r="F35" s="69">
        <v>15667</v>
      </c>
      <c r="G35" s="70">
        <f t="shared" si="13"/>
        <v>30105</v>
      </c>
      <c r="H35" s="70"/>
      <c r="I35" s="12">
        <f t="shared" si="14"/>
        <v>30105</v>
      </c>
      <c r="J35" s="226">
        <v>5500</v>
      </c>
      <c r="K35" s="227">
        <v>14618</v>
      </c>
      <c r="L35" s="227">
        <v>10222</v>
      </c>
      <c r="M35" s="219">
        <f t="shared" si="15"/>
        <v>30340</v>
      </c>
      <c r="N35" s="219"/>
      <c r="O35" s="191">
        <f t="shared" si="16"/>
        <v>30340</v>
      </c>
      <c r="P35" s="76">
        <v>2307.5</v>
      </c>
      <c r="Q35" s="69">
        <v>8009.3</v>
      </c>
      <c r="R35" s="69">
        <v>4417</v>
      </c>
      <c r="S35" s="70">
        <f t="shared" si="17"/>
        <v>14733.8</v>
      </c>
      <c r="T35" s="70"/>
      <c r="U35" s="12">
        <f t="shared" si="18"/>
        <v>14733.8</v>
      </c>
      <c r="V35" s="76">
        <v>5973</v>
      </c>
      <c r="W35" s="69">
        <v>17113</v>
      </c>
      <c r="X35" s="69">
        <v>11839</v>
      </c>
      <c r="Y35" s="70">
        <f t="shared" si="19"/>
        <v>34925</v>
      </c>
      <c r="Z35" s="70"/>
      <c r="AA35" s="12">
        <f>Y35+Z35</f>
        <v>34925</v>
      </c>
      <c r="AB35" s="132">
        <f>(AA35/O35)</f>
        <v>1.15112063282795</v>
      </c>
      <c r="AC35" s="3"/>
      <c r="AD35" s="3"/>
    </row>
    <row r="36" spans="1:30" x14ac:dyDescent="0.25">
      <c r="A36" s="3"/>
      <c r="B36" s="13" t="s">
        <v>33</v>
      </c>
      <c r="C36" s="36" t="s">
        <v>25</v>
      </c>
      <c r="D36" s="69">
        <v>0</v>
      </c>
      <c r="E36" s="69"/>
      <c r="F36" s="69">
        <v>585</v>
      </c>
      <c r="G36" s="70">
        <f t="shared" si="13"/>
        <v>585</v>
      </c>
      <c r="H36" s="70"/>
      <c r="I36" s="12">
        <f t="shared" si="14"/>
        <v>585</v>
      </c>
      <c r="J36" s="226">
        <v>0</v>
      </c>
      <c r="K36" s="227">
        <v>0</v>
      </c>
      <c r="L36" s="227">
        <v>0</v>
      </c>
      <c r="M36" s="219">
        <f t="shared" si="15"/>
        <v>0</v>
      </c>
      <c r="N36" s="219"/>
      <c r="O36" s="191">
        <f t="shared" si="16"/>
        <v>0</v>
      </c>
      <c r="P36" s="75">
        <v>0</v>
      </c>
      <c r="Q36" s="69">
        <v>0</v>
      </c>
      <c r="R36" s="69">
        <v>0</v>
      </c>
      <c r="S36" s="70">
        <f t="shared" si="17"/>
        <v>0</v>
      </c>
      <c r="T36" s="70"/>
      <c r="U36" s="12">
        <f t="shared" si="18"/>
        <v>0</v>
      </c>
      <c r="V36" s="75"/>
      <c r="W36" s="69"/>
      <c r="X36" s="69">
        <v>0</v>
      </c>
      <c r="Y36" s="70">
        <f t="shared" si="19"/>
        <v>0</v>
      </c>
      <c r="Z36" s="70"/>
      <c r="AA36" s="12">
        <f t="shared" si="20"/>
        <v>0</v>
      </c>
      <c r="AB36" s="132" t="e">
        <f t="shared" si="12"/>
        <v>#DIV/0!</v>
      </c>
      <c r="AC36" s="3"/>
      <c r="AD36" s="3"/>
    </row>
    <row r="37" spans="1:30" x14ac:dyDescent="0.25">
      <c r="A37" s="3"/>
      <c r="B37" s="13" t="s">
        <v>34</v>
      </c>
      <c r="C37" s="36" t="s">
        <v>27</v>
      </c>
      <c r="D37" s="69">
        <v>0</v>
      </c>
      <c r="E37" s="69"/>
      <c r="F37" s="69">
        <v>2688</v>
      </c>
      <c r="G37" s="70">
        <f t="shared" si="13"/>
        <v>2688</v>
      </c>
      <c r="H37" s="70"/>
      <c r="I37" s="12">
        <f t="shared" si="14"/>
        <v>2688</v>
      </c>
      <c r="J37" s="226">
        <v>300</v>
      </c>
      <c r="K37" s="227">
        <v>0</v>
      </c>
      <c r="L37" s="227">
        <v>1414</v>
      </c>
      <c r="M37" s="219">
        <f t="shared" si="15"/>
        <v>1714</v>
      </c>
      <c r="N37" s="219"/>
      <c r="O37" s="191">
        <f t="shared" si="16"/>
        <v>1714</v>
      </c>
      <c r="P37" s="75">
        <v>235</v>
      </c>
      <c r="Q37" s="69">
        <v>0</v>
      </c>
      <c r="R37" s="69">
        <v>663.1</v>
      </c>
      <c r="S37" s="70">
        <f t="shared" si="17"/>
        <v>898.1</v>
      </c>
      <c r="T37" s="70"/>
      <c r="U37" s="12">
        <f t="shared" si="18"/>
        <v>898.1</v>
      </c>
      <c r="V37" s="75">
        <v>300</v>
      </c>
      <c r="W37" s="69"/>
      <c r="X37" s="69">
        <v>1414</v>
      </c>
      <c r="Y37" s="70">
        <f t="shared" si="19"/>
        <v>1714</v>
      </c>
      <c r="Z37" s="70"/>
      <c r="AA37" s="12">
        <f t="shared" si="20"/>
        <v>1714</v>
      </c>
      <c r="AB37" s="132">
        <f t="shared" si="12"/>
        <v>1</v>
      </c>
      <c r="AC37" s="3"/>
      <c r="AD37" s="3"/>
    </row>
    <row r="38" spans="1:30" ht="15.75" thickBot="1" x14ac:dyDescent="0.3">
      <c r="A38" s="3"/>
      <c r="B38" s="18" t="s">
        <v>35</v>
      </c>
      <c r="C38" s="92" t="s">
        <v>29</v>
      </c>
      <c r="D38" s="72">
        <v>0</v>
      </c>
      <c r="E38" s="72"/>
      <c r="F38" s="72">
        <v>84</v>
      </c>
      <c r="G38" s="70">
        <f t="shared" si="13"/>
        <v>84</v>
      </c>
      <c r="H38" s="73"/>
      <c r="I38" s="21">
        <f t="shared" si="14"/>
        <v>84</v>
      </c>
      <c r="J38" s="228">
        <v>400</v>
      </c>
      <c r="K38" s="229">
        <v>0</v>
      </c>
      <c r="L38" s="229">
        <v>4682</v>
      </c>
      <c r="M38" s="220">
        <f t="shared" si="15"/>
        <v>5082</v>
      </c>
      <c r="N38" s="220"/>
      <c r="O38" s="209">
        <f t="shared" si="16"/>
        <v>5082</v>
      </c>
      <c r="P38" s="77">
        <v>199</v>
      </c>
      <c r="Q38" s="72">
        <v>0</v>
      </c>
      <c r="R38" s="72">
        <v>2600.9</v>
      </c>
      <c r="S38" s="73">
        <f t="shared" si="17"/>
        <v>2799.9</v>
      </c>
      <c r="T38" s="73"/>
      <c r="U38" s="21">
        <f t="shared" si="18"/>
        <v>2799.9</v>
      </c>
      <c r="V38" s="77">
        <v>724</v>
      </c>
      <c r="W38" s="72">
        <v>0</v>
      </c>
      <c r="X38" s="72">
        <v>808</v>
      </c>
      <c r="Y38" s="73">
        <f t="shared" si="19"/>
        <v>1532</v>
      </c>
      <c r="Z38" s="73"/>
      <c r="AA38" s="21">
        <f t="shared" si="20"/>
        <v>1532</v>
      </c>
      <c r="AB38" s="135">
        <f t="shared" si="12"/>
        <v>0.30145611963793784</v>
      </c>
      <c r="AC38" s="3"/>
      <c r="AD38" s="3"/>
    </row>
    <row r="39" spans="1:30" ht="15.75" thickBot="1" x14ac:dyDescent="0.3">
      <c r="A39" s="3"/>
      <c r="B39" s="22" t="s">
        <v>48</v>
      </c>
      <c r="C39" s="93" t="s">
        <v>31</v>
      </c>
      <c r="D39" s="39">
        <f>SUM(D35:D38)+SUM(D28:D32)</f>
        <v>28004</v>
      </c>
      <c r="E39" s="39">
        <f>SUM(E35:E38)+SUM(E28:E32)</f>
        <v>57153</v>
      </c>
      <c r="F39" s="39">
        <f>SUM(F35:F38)+SUM(F28:F32)</f>
        <v>76225</v>
      </c>
      <c r="G39" s="131">
        <f>SUM(D39:F39)</f>
        <v>161382</v>
      </c>
      <c r="H39" s="40">
        <f>SUM(H28:H32)+SUM(H35:H38)</f>
        <v>3</v>
      </c>
      <c r="I39" s="41">
        <f>SUM(I35:I38)+SUM(I28:I32)</f>
        <v>161385</v>
      </c>
      <c r="J39" s="230">
        <f>SUM(J35:J38)+SUM(J28:J32)</f>
        <v>28647</v>
      </c>
      <c r="K39" s="230">
        <f>SUM(K35:K38)+SUM(K28:K32)</f>
        <v>58148</v>
      </c>
      <c r="L39" s="230">
        <f>SUM(L35:L38)+SUM(L28:L32)</f>
        <v>81747</v>
      </c>
      <c r="M39" s="221">
        <f>SUM(J39:L39)</f>
        <v>168542</v>
      </c>
      <c r="N39" s="222">
        <f>SUM(N28:N32)+SUM(N35:N38)</f>
        <v>0</v>
      </c>
      <c r="O39" s="223">
        <f>SUM(O35:O38)+SUM(O28:O32)</f>
        <v>168542</v>
      </c>
      <c r="P39" s="39">
        <f>SUM(P35:P38)+SUM(P28:P32)</f>
        <v>12996.5</v>
      </c>
      <c r="Q39" s="39">
        <f>SUM(Q35:Q38)+SUM(Q28:Q32)</f>
        <v>31705.5</v>
      </c>
      <c r="R39" s="39">
        <f>SUM(R35:R38)+SUM(R28:R32)</f>
        <v>39057.4</v>
      </c>
      <c r="S39" s="131">
        <f>SUM(P39:R39)</f>
        <v>83759.399999999994</v>
      </c>
      <c r="T39" s="40">
        <f>SUM(T28:T32)+SUM(T35:T38)</f>
        <v>1.6</v>
      </c>
      <c r="U39" s="41">
        <f>SUM(U35:U38)+SUM(U28:U32)</f>
        <v>83761</v>
      </c>
      <c r="V39" s="39">
        <f>SUM(V35:V38)+SUM(V28:V32)</f>
        <v>30849</v>
      </c>
      <c r="W39" s="39">
        <f>SUM(W35:W38)+SUM(W28:W32)</f>
        <v>67121</v>
      </c>
      <c r="X39" s="39">
        <f>SUM(X35:X38)+SUM(X28:X32)</f>
        <v>86633</v>
      </c>
      <c r="Y39" s="131">
        <f>SUM(V39:X39)</f>
        <v>184603</v>
      </c>
      <c r="Z39" s="40">
        <f>SUM(Z28:Z32)+SUM(Z35:Z38)</f>
        <v>0</v>
      </c>
      <c r="AA39" s="41">
        <f>SUM(AA35:AA38)+SUM(AA28:AA32)</f>
        <v>184603</v>
      </c>
      <c r="AB39" s="137">
        <f t="shared" si="12"/>
        <v>1.095293754672426</v>
      </c>
      <c r="AC39" s="3"/>
      <c r="AD39" s="3"/>
    </row>
    <row r="40" spans="1:30" ht="19.5" thickBot="1" x14ac:dyDescent="0.35">
      <c r="A40" s="3"/>
      <c r="B40" s="97" t="s">
        <v>49</v>
      </c>
      <c r="C40" s="98" t="s">
        <v>51</v>
      </c>
      <c r="D40" s="99">
        <f t="shared" ref="D40:O40" si="21">D24-D39</f>
        <v>0</v>
      </c>
      <c r="E40" s="99">
        <f t="shared" si="21"/>
        <v>0</v>
      </c>
      <c r="F40" s="99">
        <f t="shared" si="21"/>
        <v>8410</v>
      </c>
      <c r="G40" s="108">
        <f t="shared" si="21"/>
        <v>8410</v>
      </c>
      <c r="H40" s="108">
        <f t="shared" si="21"/>
        <v>106</v>
      </c>
      <c r="I40" s="109">
        <f t="shared" si="21"/>
        <v>8516</v>
      </c>
      <c r="J40" s="99">
        <f t="shared" si="21"/>
        <v>0</v>
      </c>
      <c r="K40" s="99">
        <f t="shared" si="21"/>
        <v>0</v>
      </c>
      <c r="L40" s="99">
        <f t="shared" si="21"/>
        <v>0</v>
      </c>
      <c r="M40" s="184">
        <f t="shared" si="21"/>
        <v>0</v>
      </c>
      <c r="N40" s="184">
        <f t="shared" si="21"/>
        <v>0</v>
      </c>
      <c r="O40" s="185">
        <f t="shared" si="21"/>
        <v>0</v>
      </c>
      <c r="P40" s="99">
        <f t="shared" ref="P40:U40" si="22">P24-P39</f>
        <v>7314.5</v>
      </c>
      <c r="Q40" s="99">
        <f t="shared" si="22"/>
        <v>5241.3000000000029</v>
      </c>
      <c r="R40" s="99">
        <f t="shared" si="22"/>
        <v>6961.3000000000029</v>
      </c>
      <c r="S40" s="108">
        <f t="shared" si="22"/>
        <v>19517.100000000006</v>
      </c>
      <c r="T40" s="108">
        <f t="shared" si="22"/>
        <v>85.9</v>
      </c>
      <c r="U40" s="109">
        <f t="shared" si="22"/>
        <v>19603</v>
      </c>
      <c r="V40" s="99">
        <f t="shared" ref="V40:AA40" si="23">V24-V39</f>
        <v>0</v>
      </c>
      <c r="W40" s="99">
        <f t="shared" si="23"/>
        <v>0</v>
      </c>
      <c r="X40" s="99">
        <f t="shared" si="23"/>
        <v>0</v>
      </c>
      <c r="Y40" s="108">
        <f t="shared" si="23"/>
        <v>0</v>
      </c>
      <c r="Z40" s="108">
        <f t="shared" si="23"/>
        <v>0</v>
      </c>
      <c r="AA40" s="109">
        <f t="shared" si="23"/>
        <v>0</v>
      </c>
      <c r="AB40" s="138" t="e">
        <f t="shared" si="12"/>
        <v>#DIV/0!</v>
      </c>
      <c r="AC40" s="3"/>
      <c r="AD40" s="3"/>
    </row>
    <row r="41" spans="1:30" ht="15.75" thickBot="1" x14ac:dyDescent="0.3">
      <c r="A41" s="3"/>
      <c r="B41" s="100" t="s">
        <v>50</v>
      </c>
      <c r="C41" s="101" t="s">
        <v>65</v>
      </c>
      <c r="D41" s="102"/>
      <c r="E41" s="103"/>
      <c r="F41" s="103"/>
      <c r="G41" s="104"/>
      <c r="H41" s="105"/>
      <c r="I41" s="106">
        <f>I40-D16</f>
        <v>-19488</v>
      </c>
      <c r="J41" s="102"/>
      <c r="K41" s="103"/>
      <c r="L41" s="103"/>
      <c r="M41" s="104"/>
      <c r="N41" s="107"/>
      <c r="O41" s="106">
        <f>O40-J16</f>
        <v>-28647</v>
      </c>
      <c r="P41" s="102"/>
      <c r="Q41" s="103"/>
      <c r="R41" s="103"/>
      <c r="S41" s="104"/>
      <c r="T41" s="107"/>
      <c r="U41" s="106">
        <f>U40-P16</f>
        <v>-708</v>
      </c>
      <c r="V41" s="102"/>
      <c r="W41" s="103"/>
      <c r="X41" s="103"/>
      <c r="Y41" s="104"/>
      <c r="Z41" s="107"/>
      <c r="AA41" s="106">
        <f>AA40-V16</f>
        <v>-30849</v>
      </c>
      <c r="AB41" s="132">
        <f t="shared" si="12"/>
        <v>1.0768666876112682</v>
      </c>
      <c r="AC41" s="3"/>
      <c r="AD41" s="3"/>
    </row>
    <row r="42" spans="1:30" ht="8.25" customHeight="1" thickBot="1" x14ac:dyDescent="0.3">
      <c r="A42" s="3"/>
      <c r="B42" s="81"/>
      <c r="C42" s="45"/>
      <c r="D42" s="82"/>
      <c r="E42" s="46"/>
      <c r="F42" s="46"/>
      <c r="G42" s="3"/>
      <c r="H42" s="46"/>
      <c r="I42" s="46"/>
      <c r="J42" s="82"/>
      <c r="K42" s="46"/>
      <c r="L42" s="46"/>
      <c r="M42" s="3"/>
      <c r="N42" s="46"/>
      <c r="O42" s="46"/>
      <c r="P42" s="46"/>
      <c r="Q42" s="46"/>
      <c r="R42" s="46"/>
      <c r="S42" s="46"/>
      <c r="T42" s="46"/>
      <c r="U42" s="46"/>
      <c r="V42" s="3"/>
      <c r="W42" s="3"/>
      <c r="X42" s="3"/>
      <c r="Y42" s="3"/>
      <c r="Z42" s="3"/>
      <c r="AA42" s="3"/>
      <c r="AB42" s="3"/>
      <c r="AC42" s="3"/>
      <c r="AD42" s="3"/>
    </row>
    <row r="43" spans="1:30" ht="15.75" customHeight="1" thickBot="1" x14ac:dyDescent="0.3">
      <c r="A43" s="3"/>
      <c r="B43" s="81"/>
      <c r="C43" s="274" t="s">
        <v>83</v>
      </c>
      <c r="D43" s="96" t="s">
        <v>41</v>
      </c>
      <c r="E43" s="42" t="s">
        <v>84</v>
      </c>
      <c r="F43" s="43" t="s">
        <v>36</v>
      </c>
      <c r="G43" s="46"/>
      <c r="H43" s="46"/>
      <c r="I43" s="47"/>
      <c r="J43" s="96" t="s">
        <v>41</v>
      </c>
      <c r="K43" s="42" t="s">
        <v>84</v>
      </c>
      <c r="L43" s="43" t="s">
        <v>36</v>
      </c>
      <c r="M43" s="46"/>
      <c r="N43" s="46"/>
      <c r="O43" s="46"/>
      <c r="P43" s="96" t="s">
        <v>41</v>
      </c>
      <c r="Q43" s="42" t="s">
        <v>84</v>
      </c>
      <c r="R43" s="43" t="s">
        <v>36</v>
      </c>
      <c r="S43" s="3"/>
      <c r="T43" s="3"/>
      <c r="U43" s="3"/>
      <c r="V43" s="96" t="s">
        <v>41</v>
      </c>
      <c r="W43" s="42" t="s">
        <v>84</v>
      </c>
      <c r="X43" s="43" t="s">
        <v>36</v>
      </c>
      <c r="Y43" s="3"/>
      <c r="Z43" s="3"/>
      <c r="AA43" s="3"/>
      <c r="AB43" s="3"/>
      <c r="AC43" s="3"/>
      <c r="AD43" s="3"/>
    </row>
    <row r="44" spans="1:30" ht="15.75" thickBot="1" x14ac:dyDescent="0.3">
      <c r="A44" s="3"/>
      <c r="B44" s="81"/>
      <c r="C44" s="275"/>
      <c r="D44" s="84"/>
      <c r="E44" s="94"/>
      <c r="F44" s="95">
        <v>0</v>
      </c>
      <c r="G44" s="46"/>
      <c r="H44" s="46"/>
      <c r="I44" s="47"/>
      <c r="J44" s="84"/>
      <c r="K44" s="94"/>
      <c r="L44" s="95">
        <v>0</v>
      </c>
      <c r="M44" s="83"/>
      <c r="N44" s="83"/>
      <c r="O44" s="83"/>
      <c r="P44" s="84"/>
      <c r="Q44" s="94"/>
      <c r="R44" s="95">
        <v>8500</v>
      </c>
      <c r="S44" s="3"/>
      <c r="T44" s="3"/>
      <c r="U44" s="3"/>
      <c r="V44" s="84"/>
      <c r="W44" s="94"/>
      <c r="X44" s="95">
        <v>0</v>
      </c>
      <c r="Y44" s="3"/>
      <c r="Z44" s="3"/>
      <c r="AA44" s="3"/>
      <c r="AB44" s="3"/>
      <c r="AC44" s="3"/>
      <c r="AD44" s="3"/>
    </row>
    <row r="45" spans="1:30" ht="8.25" customHeight="1" thickBot="1" x14ac:dyDescent="0.3">
      <c r="A45" s="3"/>
      <c r="B45" s="81"/>
      <c r="C45" s="45"/>
      <c r="D45" s="83"/>
      <c r="E45" s="46"/>
      <c r="F45" s="46"/>
      <c r="G45" s="46"/>
      <c r="H45" s="46"/>
      <c r="I45" s="47"/>
      <c r="J45" s="46"/>
      <c r="K45" s="46"/>
      <c r="L45" s="46"/>
      <c r="M45" s="46"/>
      <c r="N45" s="46"/>
      <c r="O45" s="47"/>
      <c r="P45" s="47"/>
      <c r="Q45" s="47"/>
      <c r="R45" s="47"/>
      <c r="S45" s="47"/>
      <c r="T45" s="47"/>
      <c r="U45" s="47"/>
      <c r="V45" s="3"/>
      <c r="W45" s="3"/>
      <c r="X45" s="3"/>
      <c r="Y45" s="3"/>
      <c r="Z45" s="3"/>
      <c r="AA45" s="3"/>
      <c r="AB45" s="3"/>
      <c r="AC45" s="3"/>
      <c r="AD45" s="3"/>
    </row>
    <row r="46" spans="1:30" ht="37.5" customHeight="1" thickBot="1" x14ac:dyDescent="0.3">
      <c r="A46" s="3"/>
      <c r="B46" s="81"/>
      <c r="C46" s="274" t="s">
        <v>86</v>
      </c>
      <c r="D46" s="85" t="s">
        <v>87</v>
      </c>
      <c r="E46" s="86" t="s">
        <v>85</v>
      </c>
      <c r="F46" s="46"/>
      <c r="G46" s="46"/>
      <c r="H46" s="46"/>
      <c r="I46" s="47"/>
      <c r="J46" s="85" t="s">
        <v>87</v>
      </c>
      <c r="K46" s="86" t="s">
        <v>85</v>
      </c>
      <c r="L46" s="133"/>
      <c r="M46" s="133"/>
      <c r="N46" s="3"/>
      <c r="O46" s="3"/>
      <c r="P46" s="85" t="s">
        <v>87</v>
      </c>
      <c r="Q46" s="86" t="s">
        <v>85</v>
      </c>
      <c r="R46" s="3"/>
      <c r="S46" s="3"/>
      <c r="T46" s="3"/>
      <c r="U46" s="3"/>
      <c r="V46" s="85" t="s">
        <v>87</v>
      </c>
      <c r="W46" s="86" t="s">
        <v>85</v>
      </c>
      <c r="X46" s="3"/>
      <c r="Y46" s="3"/>
      <c r="Z46" s="3"/>
      <c r="AA46" s="3"/>
      <c r="AB46" s="3"/>
      <c r="AC46" s="3"/>
      <c r="AD46" s="3"/>
    </row>
    <row r="47" spans="1:30" ht="15.75" thickBot="1" x14ac:dyDescent="0.3">
      <c r="A47" s="3"/>
      <c r="B47" s="44"/>
      <c r="C47" s="276"/>
      <c r="D47" s="84">
        <v>9200</v>
      </c>
      <c r="E47" s="87">
        <v>0</v>
      </c>
      <c r="F47" s="46"/>
      <c r="G47" s="46"/>
      <c r="H47" s="46"/>
      <c r="I47" s="47"/>
      <c r="J47" s="84">
        <v>2000</v>
      </c>
      <c r="K47" s="87">
        <v>0</v>
      </c>
      <c r="L47" s="134"/>
      <c r="M47" s="134"/>
      <c r="N47" s="3"/>
      <c r="O47" s="3"/>
      <c r="P47" s="84">
        <v>12717</v>
      </c>
      <c r="Q47" s="87">
        <v>0</v>
      </c>
      <c r="R47" s="3"/>
      <c r="S47" s="3"/>
      <c r="T47" s="3"/>
      <c r="U47" s="3"/>
      <c r="V47" s="84"/>
      <c r="W47" s="87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3"/>
      <c r="B48" s="44"/>
      <c r="C48" s="45"/>
      <c r="D48" s="46"/>
      <c r="E48" s="46"/>
      <c r="F48" s="46"/>
      <c r="G48" s="46"/>
      <c r="H48" s="46"/>
      <c r="I48" s="47"/>
      <c r="J48" s="46"/>
      <c r="K48" s="46"/>
      <c r="L48" s="46"/>
      <c r="M48" s="46"/>
      <c r="N48" s="46"/>
      <c r="O48" s="47"/>
      <c r="P48" s="47"/>
      <c r="Q48" s="47"/>
      <c r="R48" s="47"/>
      <c r="S48" s="47"/>
      <c r="T48" s="47"/>
      <c r="U48" s="47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3"/>
      <c r="B49" s="44"/>
      <c r="C49" s="88" t="s">
        <v>82</v>
      </c>
      <c r="D49" s="89" t="s">
        <v>73</v>
      </c>
      <c r="E49" s="89" t="s">
        <v>74</v>
      </c>
      <c r="F49" s="89" t="s">
        <v>91</v>
      </c>
      <c r="G49" s="89" t="s">
        <v>93</v>
      </c>
      <c r="H49" s="46"/>
      <c r="I49" s="3"/>
      <c r="J49" s="89" t="s">
        <v>73</v>
      </c>
      <c r="K49" s="89" t="s">
        <v>74</v>
      </c>
      <c r="L49" s="89" t="s">
        <v>91</v>
      </c>
      <c r="M49" s="89" t="s">
        <v>94</v>
      </c>
      <c r="N49" s="3"/>
      <c r="O49" s="3"/>
      <c r="P49" s="89" t="s">
        <v>73</v>
      </c>
      <c r="Q49" s="89" t="s">
        <v>74</v>
      </c>
      <c r="R49" s="89" t="s">
        <v>91</v>
      </c>
      <c r="S49" s="89" t="s">
        <v>94</v>
      </c>
      <c r="T49" s="3"/>
      <c r="U49" s="3"/>
      <c r="V49" s="89" t="s">
        <v>95</v>
      </c>
      <c r="W49" s="89" t="s">
        <v>74</v>
      </c>
      <c r="X49" s="89" t="s">
        <v>91</v>
      </c>
      <c r="Y49" s="89" t="s">
        <v>94</v>
      </c>
      <c r="Z49" s="3"/>
      <c r="AA49" s="3"/>
      <c r="AB49" s="3"/>
      <c r="AC49" s="3"/>
      <c r="AD49" s="3"/>
    </row>
    <row r="50" spans="1:30" x14ac:dyDescent="0.25">
      <c r="A50" s="3"/>
      <c r="B50" s="44"/>
      <c r="C50" s="48" t="s">
        <v>70</v>
      </c>
      <c r="D50" s="78"/>
      <c r="E50" s="78"/>
      <c r="F50" s="78"/>
      <c r="G50" s="49">
        <f>D50+E50-F50</f>
        <v>0</v>
      </c>
      <c r="H50" s="46"/>
      <c r="I50" s="3"/>
      <c r="J50" s="49"/>
      <c r="K50" s="78"/>
      <c r="L50" s="78"/>
      <c r="M50" s="49">
        <f>J50+K50-L50</f>
        <v>0</v>
      </c>
      <c r="N50" s="3"/>
      <c r="O50" s="3"/>
      <c r="P50" s="78"/>
      <c r="Q50" s="78"/>
      <c r="R50" s="78"/>
      <c r="S50" s="49">
        <f>P50+Q50-R50</f>
        <v>0</v>
      </c>
      <c r="T50" s="3"/>
      <c r="U50" s="3"/>
      <c r="V50" s="78"/>
      <c r="W50" s="78"/>
      <c r="X50" s="78"/>
      <c r="Y50" s="49">
        <f>V50+W50-X50</f>
        <v>0</v>
      </c>
      <c r="Z50" s="3"/>
      <c r="AA50" s="3"/>
      <c r="AB50" s="3"/>
      <c r="AC50" s="3"/>
      <c r="AD50" s="3"/>
    </row>
    <row r="51" spans="1:30" x14ac:dyDescent="0.25">
      <c r="A51" s="3"/>
      <c r="B51" s="44"/>
      <c r="C51" s="48" t="s">
        <v>71</v>
      </c>
      <c r="D51" s="78">
        <v>0</v>
      </c>
      <c r="E51" s="78">
        <v>12</v>
      </c>
      <c r="F51" s="78">
        <v>0</v>
      </c>
      <c r="G51" s="49">
        <f t="shared" ref="G51:G54" si="24">D51+E51-F51</f>
        <v>12</v>
      </c>
      <c r="H51" s="46"/>
      <c r="I51" s="3"/>
      <c r="J51" s="49">
        <v>12</v>
      </c>
      <c r="K51" s="78">
        <v>16</v>
      </c>
      <c r="L51" s="78"/>
      <c r="M51" s="49"/>
      <c r="N51" s="3"/>
      <c r="O51" s="3"/>
      <c r="P51" s="78">
        <v>12</v>
      </c>
      <c r="Q51" s="78">
        <v>16</v>
      </c>
      <c r="R51" s="78">
        <v>0</v>
      </c>
      <c r="S51" s="49">
        <f t="shared" ref="S51:S54" si="25">P51+Q51-R51</f>
        <v>28</v>
      </c>
      <c r="T51" s="3"/>
      <c r="U51" s="3"/>
      <c r="V51" s="78">
        <v>28</v>
      </c>
      <c r="W51" s="78"/>
      <c r="X51" s="78"/>
      <c r="Y51" s="49">
        <f t="shared" ref="Y51:Y54" si="26">V51+W51-X51</f>
        <v>28</v>
      </c>
      <c r="Z51" s="3"/>
      <c r="AA51" s="3"/>
      <c r="AB51" s="3"/>
      <c r="AC51" s="3"/>
      <c r="AD51" s="3"/>
    </row>
    <row r="52" spans="1:30" x14ac:dyDescent="0.25">
      <c r="A52" s="3"/>
      <c r="B52" s="44"/>
      <c r="C52" s="48" t="s">
        <v>72</v>
      </c>
      <c r="D52" s="78">
        <v>237.7</v>
      </c>
      <c r="E52" s="78">
        <v>2888.6</v>
      </c>
      <c r="F52" s="78">
        <v>2395.1999999999998</v>
      </c>
      <c r="G52" s="49">
        <f t="shared" si="24"/>
        <v>731.09999999999991</v>
      </c>
      <c r="H52" s="46"/>
      <c r="I52" s="3"/>
      <c r="J52" s="49">
        <v>731</v>
      </c>
      <c r="K52" s="78">
        <v>0</v>
      </c>
      <c r="L52" s="78"/>
      <c r="M52" s="49"/>
      <c r="N52" s="3"/>
      <c r="O52" s="3"/>
      <c r="P52" s="78">
        <v>731</v>
      </c>
      <c r="Q52" s="78">
        <v>8589</v>
      </c>
      <c r="R52" s="78">
        <v>16248</v>
      </c>
      <c r="S52" s="49">
        <f t="shared" si="25"/>
        <v>-6928</v>
      </c>
      <c r="T52" s="3"/>
      <c r="U52" s="3"/>
      <c r="V52" s="78">
        <v>100</v>
      </c>
      <c r="W52" s="78"/>
      <c r="X52" s="78"/>
      <c r="Y52" s="49">
        <f t="shared" si="26"/>
        <v>100</v>
      </c>
      <c r="Z52" s="3"/>
      <c r="AA52" s="3"/>
      <c r="AB52" s="3"/>
      <c r="AC52" s="3"/>
      <c r="AD52" s="3"/>
    </row>
    <row r="53" spans="1:30" x14ac:dyDescent="0.25">
      <c r="A53" s="3"/>
      <c r="B53" s="44"/>
      <c r="C53" s="48" t="s">
        <v>88</v>
      </c>
      <c r="D53" s="78">
        <v>109.6</v>
      </c>
      <c r="E53" s="78">
        <v>2.4</v>
      </c>
      <c r="F53" s="78">
        <v>0</v>
      </c>
      <c r="G53" s="49">
        <f t="shared" si="24"/>
        <v>112</v>
      </c>
      <c r="H53" s="46"/>
      <c r="I53" s="3"/>
      <c r="J53" s="49">
        <v>112</v>
      </c>
      <c r="K53" s="78">
        <v>0</v>
      </c>
      <c r="L53" s="78"/>
      <c r="M53" s="49"/>
      <c r="N53" s="3"/>
      <c r="O53" s="3"/>
      <c r="P53" s="78">
        <v>112</v>
      </c>
      <c r="Q53" s="78">
        <v>0</v>
      </c>
      <c r="R53" s="78">
        <v>0</v>
      </c>
      <c r="S53" s="49">
        <f t="shared" si="25"/>
        <v>112</v>
      </c>
      <c r="T53" s="3"/>
      <c r="U53" s="3"/>
      <c r="V53" s="78">
        <v>112</v>
      </c>
      <c r="W53" s="78"/>
      <c r="X53" s="78"/>
      <c r="Y53" s="49">
        <f t="shared" si="26"/>
        <v>112</v>
      </c>
      <c r="Z53" s="3"/>
      <c r="AA53" s="3"/>
      <c r="AB53" s="3"/>
      <c r="AC53" s="3"/>
      <c r="AD53" s="3"/>
    </row>
    <row r="54" spans="1:30" x14ac:dyDescent="0.25">
      <c r="A54" s="3"/>
      <c r="B54" s="44"/>
      <c r="C54" s="121" t="s">
        <v>89</v>
      </c>
      <c r="D54" s="78">
        <v>105</v>
      </c>
      <c r="E54" s="78">
        <v>832.9</v>
      </c>
      <c r="F54" s="78">
        <v>646.79999999999995</v>
      </c>
      <c r="G54" s="49">
        <f t="shared" si="24"/>
        <v>291.10000000000002</v>
      </c>
      <c r="H54" s="46"/>
      <c r="I54" s="3"/>
      <c r="J54" s="49">
        <v>291</v>
      </c>
      <c r="K54" s="78">
        <v>0</v>
      </c>
      <c r="L54" s="78"/>
      <c r="M54" s="49"/>
      <c r="N54" s="3"/>
      <c r="O54" s="3"/>
      <c r="P54" s="78">
        <v>291</v>
      </c>
      <c r="Q54" s="78">
        <v>435</v>
      </c>
      <c r="R54" s="78">
        <v>288</v>
      </c>
      <c r="S54" s="49">
        <f t="shared" si="25"/>
        <v>438</v>
      </c>
      <c r="T54" s="3"/>
      <c r="U54" s="3"/>
      <c r="V54" s="78">
        <v>1020</v>
      </c>
      <c r="W54" s="78"/>
      <c r="X54" s="78"/>
      <c r="Y54" s="49">
        <f t="shared" si="26"/>
        <v>1020</v>
      </c>
      <c r="Z54" s="3"/>
      <c r="AA54" s="3"/>
      <c r="AB54" s="3"/>
      <c r="AC54" s="3"/>
      <c r="AD54" s="3"/>
    </row>
    <row r="55" spans="1:30" ht="10.5" customHeight="1" x14ac:dyDescent="0.25">
      <c r="A55" s="3"/>
      <c r="B55" s="44"/>
      <c r="C55" s="45"/>
      <c r="D55" s="46"/>
      <c r="E55" s="46"/>
      <c r="F55" s="46"/>
      <c r="G55" s="46"/>
      <c r="H55" s="46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3"/>
      <c r="B56" s="44"/>
      <c r="C56" s="88" t="s">
        <v>75</v>
      </c>
      <c r="D56" s="89" t="s">
        <v>76</v>
      </c>
      <c r="E56" s="89" t="s">
        <v>96</v>
      </c>
      <c r="F56" s="46"/>
      <c r="G56" s="46"/>
      <c r="H56" s="46"/>
      <c r="I56" s="47"/>
      <c r="J56" s="89" t="s">
        <v>97</v>
      </c>
      <c r="K56" s="46"/>
      <c r="L56" s="46"/>
      <c r="M56" s="46"/>
      <c r="N56" s="46"/>
      <c r="O56" s="47"/>
      <c r="P56" s="89" t="s">
        <v>98</v>
      </c>
      <c r="Q56" s="47"/>
      <c r="R56" s="47"/>
      <c r="S56" s="47"/>
      <c r="T56" s="47"/>
      <c r="U56" s="47"/>
      <c r="V56" s="89" t="s">
        <v>97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3"/>
      <c r="B57" s="44"/>
      <c r="C57" s="48"/>
      <c r="D57" s="79">
        <v>210.98</v>
      </c>
      <c r="E57" s="79">
        <v>209.16</v>
      </c>
      <c r="F57" s="46"/>
      <c r="G57" s="46"/>
      <c r="H57" s="46"/>
      <c r="I57" s="47"/>
      <c r="J57" s="79">
        <v>208.9</v>
      </c>
      <c r="K57" s="46"/>
      <c r="L57" s="46"/>
      <c r="M57" s="46"/>
      <c r="N57" s="46"/>
      <c r="O57" s="47"/>
      <c r="P57" s="79">
        <v>209.6</v>
      </c>
      <c r="Q57" s="47"/>
      <c r="R57" s="47"/>
      <c r="S57" s="47"/>
      <c r="T57" s="47"/>
      <c r="U57" s="47"/>
      <c r="V57" s="79">
        <v>235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3"/>
      <c r="B58" s="44"/>
      <c r="C58" s="45"/>
      <c r="D58" s="46"/>
      <c r="E58" s="46"/>
      <c r="F58" s="46"/>
      <c r="G58" s="46"/>
      <c r="H58" s="46"/>
      <c r="I58" s="47"/>
      <c r="J58" s="46"/>
      <c r="K58" s="46"/>
      <c r="L58" s="46"/>
      <c r="M58" s="46"/>
      <c r="N58" s="46"/>
      <c r="O58" s="47"/>
      <c r="P58" s="47"/>
      <c r="Q58" s="47"/>
      <c r="R58" s="47"/>
      <c r="S58" s="47"/>
      <c r="T58" s="47"/>
      <c r="U58" s="47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3"/>
      <c r="B59" s="91" t="s">
        <v>92</v>
      </c>
      <c r="C59" s="90"/>
      <c r="D59" s="281"/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139"/>
      <c r="W59" s="139"/>
      <c r="X59" s="139"/>
      <c r="Y59" s="139"/>
      <c r="Z59" s="139"/>
      <c r="AA59" s="139"/>
      <c r="AB59" s="140"/>
      <c r="AC59" s="3"/>
      <c r="AD59" s="3"/>
    </row>
    <row r="60" spans="1:30" x14ac:dyDescent="0.25">
      <c r="A60" s="3"/>
      <c r="B60" s="111" t="s">
        <v>129</v>
      </c>
      <c r="M60"/>
      <c r="AB60" s="112"/>
      <c r="AC60" s="3"/>
      <c r="AD60" s="3"/>
    </row>
    <row r="61" spans="1:30" x14ac:dyDescent="0.25">
      <c r="A61" s="3"/>
      <c r="B61" s="270" t="s">
        <v>132</v>
      </c>
      <c r="C61" s="271"/>
      <c r="D61" s="271"/>
      <c r="E61" s="271"/>
      <c r="F61" s="271"/>
      <c r="G61" s="271"/>
      <c r="H61" s="271"/>
      <c r="I61" s="271"/>
      <c r="J61" s="271"/>
      <c r="K61" s="271"/>
      <c r="L61" s="271"/>
      <c r="M61" s="271"/>
      <c r="N61" s="271"/>
      <c r="O61" s="271"/>
      <c r="P61" s="271"/>
      <c r="Q61" s="271"/>
      <c r="R61" s="271"/>
      <c r="S61" s="271"/>
      <c r="T61" s="271"/>
      <c r="U61" s="271"/>
      <c r="AB61" s="112"/>
      <c r="AC61" s="3"/>
      <c r="AD61" s="3"/>
    </row>
    <row r="62" spans="1:30" x14ac:dyDescent="0.25">
      <c r="A62" s="3"/>
      <c r="B62" s="270" t="s">
        <v>126</v>
      </c>
      <c r="C62" s="271"/>
      <c r="D62" s="271"/>
      <c r="E62" s="271"/>
      <c r="F62" s="271"/>
      <c r="G62" s="271"/>
      <c r="H62" s="271"/>
      <c r="I62" s="271"/>
      <c r="J62" s="271"/>
      <c r="K62" s="271"/>
      <c r="L62" s="271"/>
      <c r="M62" s="271"/>
      <c r="N62" s="271"/>
      <c r="O62" s="271"/>
      <c r="P62" s="271"/>
      <c r="Q62" s="271"/>
      <c r="R62" s="271"/>
      <c r="S62" s="271"/>
      <c r="T62" s="271"/>
      <c r="U62" s="271"/>
      <c r="AB62" s="112"/>
      <c r="AC62" s="3"/>
      <c r="AD62" s="3"/>
    </row>
    <row r="63" spans="1:30" x14ac:dyDescent="0.25">
      <c r="A63" s="3"/>
      <c r="B63" s="270" t="s">
        <v>130</v>
      </c>
      <c r="C63" s="271"/>
      <c r="D63" s="271"/>
      <c r="E63" s="271"/>
      <c r="F63" s="271"/>
      <c r="G63" s="271"/>
      <c r="H63" s="271"/>
      <c r="I63" s="271"/>
      <c r="J63" s="271"/>
      <c r="K63" s="271"/>
      <c r="L63" s="271"/>
      <c r="M63" s="271"/>
      <c r="N63" s="271"/>
      <c r="O63" s="271"/>
      <c r="P63" s="271"/>
      <c r="Q63" s="271"/>
      <c r="R63" s="271"/>
      <c r="S63" s="271"/>
      <c r="T63" s="271"/>
      <c r="U63" s="271"/>
      <c r="AB63" s="112"/>
      <c r="AC63" s="3"/>
      <c r="AD63" s="3"/>
    </row>
    <row r="64" spans="1:30" x14ac:dyDescent="0.25">
      <c r="A64" s="3"/>
      <c r="B64" s="233" t="s">
        <v>128</v>
      </c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AB64" s="112"/>
      <c r="AC64" s="3"/>
      <c r="AD64" s="3"/>
    </row>
    <row r="65" spans="1:30" x14ac:dyDescent="0.25">
      <c r="A65" s="3"/>
      <c r="B65" s="234" t="s">
        <v>131</v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AB65" s="112"/>
      <c r="AC65" s="3"/>
      <c r="AD65" s="3"/>
    </row>
    <row r="66" spans="1:30" x14ac:dyDescent="0.25">
      <c r="A66" s="3"/>
      <c r="B66" s="233" t="s">
        <v>133</v>
      </c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AB66" s="112"/>
      <c r="AC66" s="3"/>
      <c r="AD66" s="3"/>
    </row>
    <row r="67" spans="1:30" x14ac:dyDescent="0.25">
      <c r="A67" s="3"/>
      <c r="B67" s="233" t="s">
        <v>134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AB67" s="112"/>
      <c r="AC67" s="3"/>
      <c r="AD67" s="3"/>
    </row>
    <row r="68" spans="1:30" x14ac:dyDescent="0.25">
      <c r="A68" s="3"/>
      <c r="B68" s="233" t="s">
        <v>135</v>
      </c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AB68" s="112"/>
      <c r="AC68" s="3"/>
      <c r="AD68" s="3"/>
    </row>
    <row r="69" spans="1:30" x14ac:dyDescent="0.25">
      <c r="A69" s="3"/>
      <c r="B69" s="234" t="s">
        <v>136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AB69" s="112"/>
      <c r="AC69" s="3"/>
      <c r="AD69" s="3"/>
    </row>
    <row r="70" spans="1:30" x14ac:dyDescent="0.25">
      <c r="A70" s="3"/>
      <c r="B70" s="233" t="s">
        <v>137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AB70" s="112"/>
      <c r="AC70" s="3"/>
      <c r="AD70" s="3"/>
    </row>
    <row r="71" spans="1:30" x14ac:dyDescent="0.25">
      <c r="A71" s="3"/>
      <c r="B71" s="145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AB71" s="112"/>
      <c r="AC71" s="3"/>
      <c r="AD71" s="3"/>
    </row>
    <row r="72" spans="1:30" x14ac:dyDescent="0.25">
      <c r="A72" s="3"/>
      <c r="B72" s="145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AB72" s="112"/>
      <c r="AC72" s="3"/>
      <c r="AD72" s="3"/>
    </row>
    <row r="73" spans="1:30" x14ac:dyDescent="0.25">
      <c r="A73" s="3"/>
      <c r="B73" s="145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AB73" s="112"/>
      <c r="AC73" s="3"/>
      <c r="AD73" s="3"/>
    </row>
    <row r="74" spans="1:30" x14ac:dyDescent="0.25">
      <c r="A74" s="3"/>
      <c r="B74" s="145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AB74" s="112"/>
      <c r="AC74" s="3"/>
      <c r="AD74" s="3"/>
    </row>
    <row r="75" spans="1:30" x14ac:dyDescent="0.25">
      <c r="A75" s="3"/>
      <c r="B75" s="145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AB75" s="112"/>
      <c r="AC75" s="3"/>
      <c r="AD75" s="3"/>
    </row>
    <row r="76" spans="1:30" x14ac:dyDescent="0.25">
      <c r="A76" s="3"/>
      <c r="B76" s="145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AB76" s="112"/>
      <c r="AC76" s="3"/>
      <c r="AD76" s="3"/>
    </row>
    <row r="77" spans="1:30" x14ac:dyDescent="0.25">
      <c r="A77" s="3"/>
      <c r="B77" s="145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AB77" s="112"/>
      <c r="AC77" s="3"/>
      <c r="AD77" s="3"/>
    </row>
    <row r="78" spans="1:30" x14ac:dyDescent="0.25">
      <c r="A78" s="3"/>
      <c r="B78" s="145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AB78" s="112"/>
      <c r="AC78" s="3"/>
      <c r="AD78" s="3"/>
    </row>
    <row r="79" spans="1:30" x14ac:dyDescent="0.25">
      <c r="A79" s="3"/>
      <c r="B79" s="145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AB79" s="112"/>
      <c r="AC79" s="3"/>
      <c r="AD79" s="3"/>
    </row>
    <row r="80" spans="1:30" x14ac:dyDescent="0.25">
      <c r="A80" s="3"/>
      <c r="B80" s="145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AB80" s="112"/>
      <c r="AC80" s="3"/>
      <c r="AD80" s="3"/>
    </row>
    <row r="81" spans="1:30" x14ac:dyDescent="0.25">
      <c r="A81" s="3"/>
      <c r="B81" s="145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AB81" s="112"/>
      <c r="AC81" s="3"/>
      <c r="AD81" s="3"/>
    </row>
    <row r="82" spans="1:30" x14ac:dyDescent="0.25">
      <c r="A82" s="3"/>
      <c r="B82" s="272"/>
      <c r="C82" s="268"/>
      <c r="D82" s="268"/>
      <c r="E82" s="268"/>
      <c r="F82" s="268"/>
      <c r="G82" s="268"/>
      <c r="H82" s="268"/>
      <c r="I82" s="268"/>
      <c r="J82" s="268"/>
      <c r="K82" s="268"/>
      <c r="L82" s="268"/>
      <c r="M82" s="268"/>
      <c r="N82" s="268"/>
      <c r="O82" s="268"/>
      <c r="P82" s="268"/>
      <c r="Q82" s="268"/>
      <c r="R82" s="268"/>
      <c r="S82" s="268"/>
      <c r="T82" s="268"/>
      <c r="U82" s="268"/>
      <c r="AB82" s="112"/>
      <c r="AC82" s="3"/>
      <c r="AD82" s="3"/>
    </row>
    <row r="83" spans="1:30" x14ac:dyDescent="0.25">
      <c r="A83" s="3"/>
      <c r="B83" s="113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AB83" s="112"/>
      <c r="AC83" s="3"/>
      <c r="AD83" s="3"/>
    </row>
    <row r="84" spans="1:30" x14ac:dyDescent="0.25">
      <c r="A84" s="3"/>
      <c r="B84" s="113"/>
      <c r="C84" s="2"/>
      <c r="D84" s="2"/>
      <c r="E84" s="2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AB84" s="112"/>
      <c r="AC84" s="3"/>
      <c r="AD84" s="3"/>
    </row>
    <row r="85" spans="1:30" x14ac:dyDescent="0.25">
      <c r="A85" s="3"/>
      <c r="B85" s="113"/>
      <c r="C85" s="114"/>
      <c r="D85" s="2"/>
      <c r="E85" s="2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AB85" s="112"/>
      <c r="AC85" s="3"/>
      <c r="AD85" s="3"/>
    </row>
    <row r="86" spans="1:30" x14ac:dyDescent="0.25">
      <c r="A86" s="3"/>
      <c r="B86" s="113"/>
      <c r="C86" s="114"/>
      <c r="D86" s="2"/>
      <c r="E86" s="2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AB86" s="112"/>
      <c r="AC86" s="3"/>
      <c r="AD86" s="3"/>
    </row>
    <row r="87" spans="1:30" x14ac:dyDescent="0.25">
      <c r="A87" s="3"/>
      <c r="B87" s="122"/>
      <c r="C87" s="123"/>
      <c r="D87" s="124"/>
      <c r="E87" s="124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41"/>
      <c r="W87" s="141"/>
      <c r="X87" s="141"/>
      <c r="Y87" s="141"/>
      <c r="Z87" s="141"/>
      <c r="AA87" s="141"/>
      <c r="AB87" s="142"/>
      <c r="AC87" s="3"/>
      <c r="AD87" s="3"/>
    </row>
    <row r="88" spans="1:30" x14ac:dyDescent="0.25">
      <c r="A88" s="3"/>
      <c r="B88" s="126"/>
      <c r="C88" s="125"/>
      <c r="D88" s="126"/>
      <c r="E88" s="126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5">
      <c r="A89" s="3"/>
      <c r="B89" s="126"/>
      <c r="C89" s="125"/>
      <c r="D89" s="126"/>
      <c r="E89" s="126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3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3"/>
      <c r="B91" s="50" t="s">
        <v>81</v>
      </c>
      <c r="C91" s="110">
        <v>45932</v>
      </c>
      <c r="D91" s="50" t="s">
        <v>77</v>
      </c>
      <c r="E91" s="268" t="s">
        <v>125</v>
      </c>
      <c r="F91" s="268"/>
      <c r="G91" s="268"/>
      <c r="H91" s="50"/>
      <c r="I91" s="50" t="s">
        <v>78</v>
      </c>
      <c r="J91" s="269" t="s">
        <v>124</v>
      </c>
      <c r="K91" s="269"/>
      <c r="L91" s="269"/>
      <c r="M91" s="269"/>
      <c r="N91" s="50"/>
      <c r="O91" s="50"/>
      <c r="P91" s="50"/>
      <c r="Q91" s="50"/>
      <c r="R91" s="50"/>
      <c r="S91" s="50"/>
      <c r="T91" s="50"/>
      <c r="U91" s="50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25">
      <c r="A92" s="3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3"/>
      <c r="B93" s="50"/>
      <c r="C93" s="50"/>
      <c r="D93" s="50" t="s">
        <v>80</v>
      </c>
      <c r="E93" s="52"/>
      <c r="F93" s="52"/>
      <c r="G93" s="52"/>
      <c r="H93" s="50"/>
      <c r="I93" s="50" t="s">
        <v>80</v>
      </c>
      <c r="J93" s="51"/>
      <c r="K93" s="51"/>
      <c r="L93" s="51"/>
      <c r="M93" s="51"/>
      <c r="N93" s="50"/>
      <c r="O93" s="50"/>
      <c r="P93" s="50"/>
      <c r="Q93" s="50"/>
      <c r="R93" s="50"/>
      <c r="S93" s="50"/>
      <c r="T93" s="50"/>
      <c r="U93" s="50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3"/>
      <c r="B94" s="50"/>
      <c r="C94" s="50"/>
      <c r="D94" s="50"/>
      <c r="E94" s="52"/>
      <c r="F94" s="52"/>
      <c r="G94" s="52"/>
      <c r="H94" s="50"/>
      <c r="I94" s="50"/>
      <c r="J94" s="51"/>
      <c r="K94" s="51"/>
      <c r="L94" s="51"/>
      <c r="M94" s="51"/>
      <c r="N94" s="50"/>
      <c r="O94" s="50"/>
      <c r="P94" s="50"/>
      <c r="Q94" s="50"/>
      <c r="R94" s="50"/>
      <c r="S94" s="50"/>
      <c r="T94" s="50"/>
      <c r="U94" s="50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3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3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3"/>
      <c r="W96" s="3"/>
      <c r="X96" s="3"/>
      <c r="Y96" s="3"/>
      <c r="Z96" s="3"/>
      <c r="AA96" s="3"/>
      <c r="AB96" s="3"/>
      <c r="AC96" s="3"/>
      <c r="AD96" s="3"/>
    </row>
    <row r="109" x14ac:dyDescent="0.25"/>
    <row r="110" x14ac:dyDescent="0.25"/>
    <row r="111" x14ac:dyDescent="0.25"/>
    <row r="112" x14ac:dyDescent="0.25"/>
    <row r="113" ht="15" hidden="1" customHeight="1" x14ac:dyDescent="0.25"/>
    <row r="125" x14ac:dyDescent="0.25"/>
    <row r="127" ht="15" hidden="1" customHeight="1" x14ac:dyDescent="0.25"/>
    <row r="128" ht="15" hidden="1" customHeight="1" x14ac:dyDescent="0.25"/>
    <row r="129" x14ac:dyDescent="0.25"/>
    <row r="130" x14ac:dyDescent="0.25"/>
    <row r="131" x14ac:dyDescent="0.25"/>
  </sheetData>
  <mergeCells count="65">
    <mergeCell ref="J10:O10"/>
    <mergeCell ref="J11:M11"/>
    <mergeCell ref="J12:O12"/>
    <mergeCell ref="J13:L13"/>
    <mergeCell ref="M13:M14"/>
    <mergeCell ref="N13:N14"/>
    <mergeCell ref="I13:I14"/>
    <mergeCell ref="D25:I25"/>
    <mergeCell ref="D26:F26"/>
    <mergeCell ref="G26:G27"/>
    <mergeCell ref="B10:B13"/>
    <mergeCell ref="P10:U10"/>
    <mergeCell ref="P11:S11"/>
    <mergeCell ref="P12:U12"/>
    <mergeCell ref="P13:R13"/>
    <mergeCell ref="B62:U62"/>
    <mergeCell ref="D59:U59"/>
    <mergeCell ref="B61:U61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E91:G91"/>
    <mergeCell ref="J91:M91"/>
    <mergeCell ref="B63:U63"/>
    <mergeCell ref="B82:U82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H26:H27"/>
    <mergeCell ref="I26:I27"/>
    <mergeCell ref="S13:S14"/>
    <mergeCell ref="T13:T14"/>
    <mergeCell ref="U13:U14"/>
    <mergeCell ref="P25:U25"/>
    <mergeCell ref="P26:R26"/>
    <mergeCell ref="S26:S27"/>
    <mergeCell ref="T26:T27"/>
    <mergeCell ref="U26:U27"/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V10:AA10"/>
    <mergeCell ref="V25:AA25"/>
    <mergeCell ref="Y13:Y14"/>
    <mergeCell ref="Z13:Z14"/>
  </mergeCells>
  <conditionalFormatting sqref="AB15:AB25">
    <cfRule type="cellIs" dxfId="3" priority="13" operator="equal">
      <formula>0</formula>
    </cfRule>
    <cfRule type="containsErrors" dxfId="2" priority="1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9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S109"/>
  <sheetViews>
    <sheetView showGridLines="0" tabSelected="1" zoomScale="80" zoomScaleNormal="80" zoomScaleSheetLayoutView="80" workbookViewId="0">
      <selection activeCell="J58" sqref="J58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customWidth="1"/>
    <col min="20" max="16384" width="9.140625" hidden="1"/>
  </cols>
  <sheetData>
    <row r="1" spans="1:19" x14ac:dyDescent="0.25">
      <c r="A1" s="3"/>
      <c r="B1" s="3"/>
      <c r="C1" s="3"/>
      <c r="D1" s="3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3"/>
      <c r="B2" s="5" t="s">
        <v>116</v>
      </c>
      <c r="C2" s="3"/>
      <c r="D2" s="3"/>
      <c r="E2" s="3"/>
      <c r="F2" s="3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3"/>
      <c r="B3" s="3"/>
      <c r="C3" s="3"/>
      <c r="D3" s="3"/>
      <c r="E3" s="3"/>
      <c r="F3" s="3"/>
      <c r="G3" s="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3"/>
      <c r="B4" s="3" t="s">
        <v>43</v>
      </c>
      <c r="C4" s="3"/>
      <c r="D4" s="299" t="s">
        <v>121</v>
      </c>
      <c r="E4" s="299"/>
      <c r="F4" s="299"/>
      <c r="G4" s="299"/>
      <c r="H4" s="299"/>
      <c r="I4" s="299"/>
      <c r="J4" s="299"/>
      <c r="K4" s="299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3"/>
      <c r="B5" s="3"/>
      <c r="C5" s="3"/>
      <c r="D5" s="182"/>
      <c r="E5" s="182"/>
      <c r="F5" s="182"/>
      <c r="G5" s="182"/>
      <c r="H5" s="182"/>
      <c r="I5" s="182"/>
      <c r="J5" s="182"/>
      <c r="K5" s="182"/>
      <c r="L5" s="3"/>
      <c r="M5" s="3"/>
      <c r="N5" s="3"/>
      <c r="O5" s="3"/>
      <c r="P5" s="3"/>
      <c r="Q5" s="3"/>
      <c r="R5" s="3"/>
      <c r="S5" s="3"/>
    </row>
    <row r="6" spans="1:19" x14ac:dyDescent="0.25">
      <c r="A6" s="3"/>
      <c r="B6" s="3" t="s">
        <v>44</v>
      </c>
      <c r="C6" s="3"/>
      <c r="D6" s="183" t="s">
        <v>123</v>
      </c>
      <c r="E6" s="182"/>
      <c r="F6" s="182"/>
      <c r="G6" s="182"/>
      <c r="H6" s="182"/>
      <c r="I6" s="182"/>
      <c r="J6" s="182"/>
      <c r="K6" s="182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3"/>
      <c r="B7" s="3"/>
      <c r="C7" s="3"/>
      <c r="D7" s="182"/>
      <c r="E7" s="182"/>
      <c r="F7" s="182"/>
      <c r="G7" s="182"/>
      <c r="H7" s="182"/>
      <c r="I7" s="182"/>
      <c r="J7" s="182"/>
      <c r="K7" s="182"/>
      <c r="L7" s="3"/>
      <c r="M7" s="3"/>
      <c r="N7" s="3"/>
      <c r="O7" s="3"/>
      <c r="P7" s="3"/>
      <c r="Q7" s="3"/>
      <c r="R7" s="3"/>
      <c r="S7" s="3"/>
    </row>
    <row r="8" spans="1:19" x14ac:dyDescent="0.25">
      <c r="A8" s="3"/>
      <c r="B8" s="3" t="s">
        <v>45</v>
      </c>
      <c r="C8" s="3"/>
      <c r="D8" s="300" t="s">
        <v>122</v>
      </c>
      <c r="E8" s="300"/>
      <c r="F8" s="300"/>
      <c r="G8" s="300"/>
      <c r="H8" s="300"/>
      <c r="I8" s="300"/>
      <c r="J8" s="300"/>
      <c r="K8" s="300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3"/>
      <c r="B9" s="3"/>
      <c r="C9" s="3"/>
      <c r="D9" s="3"/>
      <c r="E9" s="3"/>
      <c r="F9" s="3"/>
      <c r="G9" s="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3"/>
      <c r="B10" s="152" t="s">
        <v>37</v>
      </c>
      <c r="C10" s="151" t="s">
        <v>38</v>
      </c>
      <c r="D10" s="260" t="s">
        <v>117</v>
      </c>
      <c r="E10" s="260"/>
      <c r="F10" s="261"/>
      <c r="G10" s="260" t="s">
        <v>118</v>
      </c>
      <c r="H10" s="260"/>
      <c r="I10" s="306"/>
      <c r="J10" s="305" t="s">
        <v>119</v>
      </c>
      <c r="K10" s="260"/>
      <c r="L10" s="261"/>
      <c r="M10" s="259" t="s">
        <v>110</v>
      </c>
      <c r="N10" s="260"/>
      <c r="O10" s="261"/>
      <c r="P10" s="260" t="s">
        <v>120</v>
      </c>
      <c r="Q10" s="260"/>
      <c r="R10" s="261"/>
      <c r="S10" s="3"/>
    </row>
    <row r="11" spans="1:19" ht="30.75" customHeight="1" thickBot="1" x14ac:dyDescent="0.3">
      <c r="A11" s="3"/>
      <c r="B11" s="149"/>
      <c r="C11" s="150"/>
      <c r="D11" s="143" t="s">
        <v>39</v>
      </c>
      <c r="E11" s="7" t="s">
        <v>40</v>
      </c>
      <c r="F11" s="7" t="s">
        <v>61</v>
      </c>
      <c r="G11" s="143" t="s">
        <v>39</v>
      </c>
      <c r="H11" s="7" t="s">
        <v>40</v>
      </c>
      <c r="I11" s="164" t="s">
        <v>61</v>
      </c>
      <c r="J11" s="164" t="s">
        <v>39</v>
      </c>
      <c r="K11" s="7" t="s">
        <v>40</v>
      </c>
      <c r="L11" s="7" t="s">
        <v>61</v>
      </c>
      <c r="M11" s="168" t="s">
        <v>39</v>
      </c>
      <c r="N11" s="7" t="s">
        <v>40</v>
      </c>
      <c r="O11" s="7" t="s">
        <v>61</v>
      </c>
      <c r="P11" s="143" t="s">
        <v>39</v>
      </c>
      <c r="Q11" s="7" t="s">
        <v>40</v>
      </c>
      <c r="R11" s="7" t="s">
        <v>61</v>
      </c>
      <c r="S11" s="3"/>
    </row>
    <row r="12" spans="1:19" ht="15.75" customHeight="1" thickBot="1" x14ac:dyDescent="0.3">
      <c r="A12" s="3"/>
      <c r="B12" s="180"/>
      <c r="C12" s="181" t="s">
        <v>62</v>
      </c>
      <c r="D12" s="249"/>
      <c r="E12" s="249"/>
      <c r="F12" s="250"/>
      <c r="G12" s="249"/>
      <c r="H12" s="249"/>
      <c r="I12" s="249"/>
      <c r="J12" s="248"/>
      <c r="K12" s="249"/>
      <c r="L12" s="250"/>
      <c r="M12" s="249"/>
      <c r="N12" s="249"/>
      <c r="O12" s="250"/>
      <c r="P12" s="249"/>
      <c r="Q12" s="249"/>
      <c r="R12" s="250"/>
      <c r="S12" s="3"/>
    </row>
    <row r="13" spans="1:19" ht="15.75" customHeight="1" x14ac:dyDescent="0.25">
      <c r="A13" s="3"/>
      <c r="B13" s="282" t="s">
        <v>37</v>
      </c>
      <c r="C13" s="277" t="s">
        <v>38</v>
      </c>
      <c r="D13" s="303" t="s">
        <v>63</v>
      </c>
      <c r="E13" s="266" t="s">
        <v>66</v>
      </c>
      <c r="F13" s="253" t="s">
        <v>62</v>
      </c>
      <c r="G13" s="255" t="s">
        <v>63</v>
      </c>
      <c r="H13" s="266" t="s">
        <v>66</v>
      </c>
      <c r="I13" s="301" t="s">
        <v>62</v>
      </c>
      <c r="J13" s="303" t="s">
        <v>63</v>
      </c>
      <c r="K13" s="266" t="s">
        <v>66</v>
      </c>
      <c r="L13" s="253" t="s">
        <v>62</v>
      </c>
      <c r="M13" s="310" t="s">
        <v>63</v>
      </c>
      <c r="N13" s="266" t="s">
        <v>66</v>
      </c>
      <c r="O13" s="253" t="s">
        <v>62</v>
      </c>
      <c r="P13" s="255" t="s">
        <v>63</v>
      </c>
      <c r="Q13" s="266" t="s">
        <v>66</v>
      </c>
      <c r="R13" s="253" t="s">
        <v>62</v>
      </c>
      <c r="S13" s="3"/>
    </row>
    <row r="14" spans="1:19" ht="15.75" thickBot="1" x14ac:dyDescent="0.3">
      <c r="A14" s="3"/>
      <c r="B14" s="283"/>
      <c r="C14" s="278"/>
      <c r="D14" s="304"/>
      <c r="E14" s="267"/>
      <c r="F14" s="254"/>
      <c r="G14" s="256"/>
      <c r="H14" s="267"/>
      <c r="I14" s="302"/>
      <c r="J14" s="304"/>
      <c r="K14" s="267"/>
      <c r="L14" s="254"/>
      <c r="M14" s="311"/>
      <c r="N14" s="267"/>
      <c r="O14" s="254"/>
      <c r="P14" s="256"/>
      <c r="Q14" s="267"/>
      <c r="R14" s="254"/>
      <c r="S14" s="3"/>
    </row>
    <row r="15" spans="1:19" x14ac:dyDescent="0.25">
      <c r="A15" s="3"/>
      <c r="B15" s="33" t="s">
        <v>0</v>
      </c>
      <c r="C15" s="34" t="s">
        <v>52</v>
      </c>
      <c r="D15" s="59">
        <v>82392</v>
      </c>
      <c r="E15" s="62">
        <v>108</v>
      </c>
      <c r="F15" s="12">
        <f>D15+E15</f>
        <v>82500</v>
      </c>
      <c r="G15" s="59">
        <f>'NR 2026'!M15</f>
        <v>81450</v>
      </c>
      <c r="H15" s="62"/>
      <c r="I15" s="153">
        <f t="shared" ref="I15:I23" si="0">G15+H15</f>
        <v>81450</v>
      </c>
      <c r="J15" s="174">
        <v>86336</v>
      </c>
      <c r="K15" s="175"/>
      <c r="L15" s="176">
        <f>J15+K15</f>
        <v>86336</v>
      </c>
      <c r="M15" s="155">
        <v>91738</v>
      </c>
      <c r="N15" s="62"/>
      <c r="O15" s="12">
        <f t="shared" ref="O15:O23" si="1">M15+N15</f>
        <v>91738</v>
      </c>
      <c r="P15" s="59">
        <v>94490</v>
      </c>
      <c r="Q15" s="62"/>
      <c r="R15" s="12">
        <f t="shared" ref="R15:R23" si="2">P15+Q15</f>
        <v>94490</v>
      </c>
      <c r="S15" s="3"/>
    </row>
    <row r="16" spans="1:19" x14ac:dyDescent="0.25">
      <c r="A16" s="3"/>
      <c r="B16" s="13" t="s">
        <v>1</v>
      </c>
      <c r="C16" s="115" t="s">
        <v>60</v>
      </c>
      <c r="D16" s="59">
        <v>28004</v>
      </c>
      <c r="E16" s="63"/>
      <c r="F16" s="12">
        <f t="shared" ref="F16:F23" si="3">D16+E16</f>
        <v>28004</v>
      </c>
      <c r="G16" s="59">
        <f>'NR 2026'!M16</f>
        <v>28647</v>
      </c>
      <c r="H16" s="62"/>
      <c r="I16" s="153">
        <f t="shared" si="0"/>
        <v>28647</v>
      </c>
      <c r="J16" s="75">
        <v>30849</v>
      </c>
      <c r="K16" s="159"/>
      <c r="L16" s="172">
        <f t="shared" ref="L16:L23" si="4">J16+K16</f>
        <v>30849</v>
      </c>
      <c r="M16" s="156">
        <v>32491</v>
      </c>
      <c r="N16" s="63"/>
      <c r="O16" s="12">
        <f t="shared" si="1"/>
        <v>32491</v>
      </c>
      <c r="P16" s="60">
        <v>33465</v>
      </c>
      <c r="Q16" s="63"/>
      <c r="R16" s="12">
        <f t="shared" si="2"/>
        <v>33465</v>
      </c>
      <c r="S16" s="3"/>
    </row>
    <row r="17" spans="1:19" x14ac:dyDescent="0.25">
      <c r="A17" s="3"/>
      <c r="B17" s="13" t="s">
        <v>3</v>
      </c>
      <c r="C17" s="116" t="s">
        <v>79</v>
      </c>
      <c r="D17" s="59">
        <v>57153</v>
      </c>
      <c r="E17" s="63"/>
      <c r="F17" s="12">
        <f t="shared" si="3"/>
        <v>57153</v>
      </c>
      <c r="G17" s="59">
        <f>'NR 2026'!M17</f>
        <v>0</v>
      </c>
      <c r="H17" s="62"/>
      <c r="I17" s="153">
        <f t="shared" si="0"/>
        <v>0</v>
      </c>
      <c r="J17" s="75">
        <v>67121</v>
      </c>
      <c r="K17" s="159"/>
      <c r="L17" s="172">
        <f t="shared" si="4"/>
        <v>67121</v>
      </c>
      <c r="M17" s="156">
        <v>69450</v>
      </c>
      <c r="N17" s="64"/>
      <c r="O17" s="12">
        <f t="shared" si="1"/>
        <v>69450</v>
      </c>
      <c r="P17" s="60">
        <v>71533</v>
      </c>
      <c r="Q17" s="64"/>
      <c r="R17" s="12">
        <f t="shared" si="2"/>
        <v>71533</v>
      </c>
      <c r="S17" s="3"/>
    </row>
    <row r="18" spans="1:19" x14ac:dyDescent="0.25">
      <c r="A18" s="3"/>
      <c r="B18" s="13" t="s">
        <v>5</v>
      </c>
      <c r="C18" s="117" t="s">
        <v>53</v>
      </c>
      <c r="D18" s="59"/>
      <c r="E18" s="62"/>
      <c r="F18" s="12">
        <f t="shared" si="3"/>
        <v>0</v>
      </c>
      <c r="G18" s="59">
        <f>'NR 2026'!M18</f>
        <v>58148</v>
      </c>
      <c r="H18" s="62"/>
      <c r="I18" s="153">
        <f t="shared" si="0"/>
        <v>58148</v>
      </c>
      <c r="J18" s="75"/>
      <c r="K18" s="159"/>
      <c r="L18" s="172">
        <f t="shared" si="4"/>
        <v>0</v>
      </c>
      <c r="M18" s="156"/>
      <c r="N18" s="62"/>
      <c r="O18" s="12">
        <f t="shared" si="1"/>
        <v>0</v>
      </c>
      <c r="P18" s="60"/>
      <c r="Q18" s="62"/>
      <c r="R18" s="12">
        <f t="shared" si="2"/>
        <v>0</v>
      </c>
      <c r="S18" s="3"/>
    </row>
    <row r="19" spans="1:19" x14ac:dyDescent="0.25">
      <c r="A19" s="3"/>
      <c r="B19" s="13" t="s">
        <v>7</v>
      </c>
      <c r="C19" s="37" t="s">
        <v>46</v>
      </c>
      <c r="D19" s="59"/>
      <c r="E19" s="62"/>
      <c r="F19" s="12">
        <f t="shared" si="3"/>
        <v>0</v>
      </c>
      <c r="G19" s="59">
        <f>'NR 2026'!M19</f>
        <v>0</v>
      </c>
      <c r="H19" s="62"/>
      <c r="I19" s="153">
        <f t="shared" si="0"/>
        <v>0</v>
      </c>
      <c r="J19" s="75"/>
      <c r="K19" s="159"/>
      <c r="L19" s="172">
        <f t="shared" si="4"/>
        <v>0</v>
      </c>
      <c r="M19" s="156"/>
      <c r="N19" s="62"/>
      <c r="O19" s="12">
        <f t="shared" si="1"/>
        <v>0</v>
      </c>
      <c r="P19" s="60"/>
      <c r="Q19" s="62"/>
      <c r="R19" s="12">
        <f t="shared" si="2"/>
        <v>0</v>
      </c>
      <c r="S19" s="3"/>
    </row>
    <row r="20" spans="1:19" x14ac:dyDescent="0.25">
      <c r="A20" s="3"/>
      <c r="B20" s="13" t="s">
        <v>9</v>
      </c>
      <c r="C20" s="118" t="s">
        <v>47</v>
      </c>
      <c r="D20" s="59"/>
      <c r="E20" s="62"/>
      <c r="F20" s="12">
        <f t="shared" si="3"/>
        <v>0</v>
      </c>
      <c r="G20" s="59">
        <f>'NR 2026'!M20</f>
        <v>0</v>
      </c>
      <c r="H20" s="62"/>
      <c r="I20" s="153">
        <f t="shared" si="0"/>
        <v>0</v>
      </c>
      <c r="J20" s="75"/>
      <c r="K20" s="159"/>
      <c r="L20" s="172">
        <f t="shared" si="4"/>
        <v>0</v>
      </c>
      <c r="M20" s="156"/>
      <c r="N20" s="62"/>
      <c r="O20" s="12">
        <f t="shared" si="1"/>
        <v>0</v>
      </c>
      <c r="P20" s="60"/>
      <c r="Q20" s="62"/>
      <c r="R20" s="12">
        <f t="shared" si="2"/>
        <v>0</v>
      </c>
      <c r="S20" s="3"/>
    </row>
    <row r="21" spans="1:19" x14ac:dyDescent="0.25">
      <c r="A21" s="3"/>
      <c r="B21" s="13" t="s">
        <v>11</v>
      </c>
      <c r="C21" s="36" t="s">
        <v>2</v>
      </c>
      <c r="D21" s="59">
        <v>2243</v>
      </c>
      <c r="E21" s="62">
        <v>1</v>
      </c>
      <c r="F21" s="12">
        <f t="shared" si="3"/>
        <v>2244</v>
      </c>
      <c r="G21" s="59">
        <f>'NR 2026'!M21</f>
        <v>297</v>
      </c>
      <c r="H21" s="62"/>
      <c r="I21" s="153">
        <f t="shared" si="0"/>
        <v>297</v>
      </c>
      <c r="J21" s="75">
        <v>297</v>
      </c>
      <c r="K21" s="159"/>
      <c r="L21" s="172">
        <f t="shared" si="4"/>
        <v>297</v>
      </c>
      <c r="M21" s="156">
        <v>311</v>
      </c>
      <c r="N21" s="65"/>
      <c r="O21" s="12">
        <f t="shared" si="1"/>
        <v>311</v>
      </c>
      <c r="P21" s="60">
        <v>320</v>
      </c>
      <c r="Q21" s="65"/>
      <c r="R21" s="12">
        <f t="shared" si="2"/>
        <v>320</v>
      </c>
      <c r="S21" s="3"/>
    </row>
    <row r="22" spans="1:19" x14ac:dyDescent="0.25">
      <c r="A22" s="3"/>
      <c r="B22" s="13" t="s">
        <v>13</v>
      </c>
      <c r="C22" s="36" t="s">
        <v>4</v>
      </c>
      <c r="D22" s="59"/>
      <c r="E22" s="62"/>
      <c r="F22" s="12">
        <f t="shared" si="3"/>
        <v>0</v>
      </c>
      <c r="G22" s="59">
        <f>'NR 2026'!M22</f>
        <v>0</v>
      </c>
      <c r="H22" s="62"/>
      <c r="I22" s="153">
        <f t="shared" si="0"/>
        <v>0</v>
      </c>
      <c r="J22" s="75"/>
      <c r="K22" s="159"/>
      <c r="L22" s="172">
        <f t="shared" si="4"/>
        <v>0</v>
      </c>
      <c r="M22" s="156"/>
      <c r="N22" s="65"/>
      <c r="O22" s="12">
        <f t="shared" si="1"/>
        <v>0</v>
      </c>
      <c r="P22" s="60"/>
      <c r="Q22" s="65"/>
      <c r="R22" s="12">
        <f t="shared" si="2"/>
        <v>0</v>
      </c>
      <c r="S22" s="3"/>
    </row>
    <row r="23" spans="1:19" ht="15.75" thickBot="1" x14ac:dyDescent="0.3">
      <c r="A23" s="3"/>
      <c r="B23" s="119" t="s">
        <v>15</v>
      </c>
      <c r="C23" s="120" t="s">
        <v>6</v>
      </c>
      <c r="D23" s="59"/>
      <c r="E23" s="62"/>
      <c r="F23" s="12">
        <f t="shared" si="3"/>
        <v>0</v>
      </c>
      <c r="G23" s="59">
        <f>'NR 2026'!M23</f>
        <v>0</v>
      </c>
      <c r="H23" s="62"/>
      <c r="I23" s="154">
        <f t="shared" si="0"/>
        <v>0</v>
      </c>
      <c r="J23" s="75"/>
      <c r="K23" s="159"/>
      <c r="L23" s="172">
        <f t="shared" si="4"/>
        <v>0</v>
      </c>
      <c r="M23" s="157"/>
      <c r="N23" s="66"/>
      <c r="O23" s="21">
        <f t="shared" si="1"/>
        <v>0</v>
      </c>
      <c r="P23" s="61"/>
      <c r="Q23" s="66"/>
      <c r="R23" s="21">
        <f t="shared" si="2"/>
        <v>0</v>
      </c>
      <c r="S23" s="3"/>
    </row>
    <row r="24" spans="1:19" ht="15.75" thickBot="1" x14ac:dyDescent="0.3">
      <c r="A24" s="3"/>
      <c r="B24" s="22" t="s">
        <v>17</v>
      </c>
      <c r="C24" s="23" t="s">
        <v>8</v>
      </c>
      <c r="D24" s="27">
        <f t="shared" ref="D24:R24" si="5">SUM(D15:D21)</f>
        <v>169792</v>
      </c>
      <c r="E24" s="27">
        <f t="shared" si="5"/>
        <v>109</v>
      </c>
      <c r="F24" s="27">
        <f t="shared" si="5"/>
        <v>169901</v>
      </c>
      <c r="G24" s="27">
        <f t="shared" si="5"/>
        <v>168542</v>
      </c>
      <c r="H24" s="27">
        <f>SUM(H15:H21)</f>
        <v>0</v>
      </c>
      <c r="I24" s="165">
        <f t="shared" si="5"/>
        <v>168542</v>
      </c>
      <c r="J24" s="158">
        <f t="shared" si="5"/>
        <v>184603</v>
      </c>
      <c r="K24" s="158">
        <f t="shared" si="5"/>
        <v>0</v>
      </c>
      <c r="L24" s="158">
        <f t="shared" si="5"/>
        <v>184603</v>
      </c>
      <c r="M24" s="169">
        <f>SUM(M15:M23)</f>
        <v>193990</v>
      </c>
      <c r="N24" s="27">
        <f t="shared" si="5"/>
        <v>0</v>
      </c>
      <c r="O24" s="27">
        <f t="shared" si="5"/>
        <v>193990</v>
      </c>
      <c r="P24" s="27">
        <f t="shared" si="5"/>
        <v>199808</v>
      </c>
      <c r="Q24" s="27">
        <f t="shared" si="5"/>
        <v>0</v>
      </c>
      <c r="R24" s="27">
        <f t="shared" si="5"/>
        <v>199808</v>
      </c>
      <c r="S24" s="3"/>
    </row>
    <row r="25" spans="1:19" ht="15.75" customHeight="1" thickBot="1" x14ac:dyDescent="0.3">
      <c r="A25" s="3"/>
      <c r="B25" s="178"/>
      <c r="C25" s="179" t="s">
        <v>107</v>
      </c>
      <c r="D25" s="264"/>
      <c r="E25" s="264"/>
      <c r="F25" s="265"/>
      <c r="G25" s="264"/>
      <c r="H25" s="264"/>
      <c r="I25" s="264"/>
      <c r="J25" s="309"/>
      <c r="K25" s="264"/>
      <c r="L25" s="265"/>
      <c r="M25" s="264"/>
      <c r="N25" s="264"/>
      <c r="O25" s="265"/>
      <c r="P25" s="264"/>
      <c r="Q25" s="264"/>
      <c r="R25" s="265"/>
      <c r="S25" s="3"/>
    </row>
    <row r="26" spans="1:19" x14ac:dyDescent="0.25">
      <c r="A26" s="3"/>
      <c r="B26" s="282" t="s">
        <v>37</v>
      </c>
      <c r="C26" s="277" t="s">
        <v>38</v>
      </c>
      <c r="D26" s="303" t="s">
        <v>64</v>
      </c>
      <c r="E26" s="257" t="s">
        <v>67</v>
      </c>
      <c r="F26" s="240" t="s">
        <v>68</v>
      </c>
      <c r="G26" s="255" t="s">
        <v>64</v>
      </c>
      <c r="H26" s="303" t="s">
        <v>67</v>
      </c>
      <c r="I26" s="307" t="s">
        <v>68</v>
      </c>
      <c r="J26" s="303" t="s">
        <v>64</v>
      </c>
      <c r="K26" s="257" t="s">
        <v>67</v>
      </c>
      <c r="L26" s="240" t="s">
        <v>68</v>
      </c>
      <c r="M26" s="310" t="s">
        <v>64</v>
      </c>
      <c r="N26" s="257" t="s">
        <v>67</v>
      </c>
      <c r="O26" s="240" t="s">
        <v>68</v>
      </c>
      <c r="P26" s="255" t="s">
        <v>64</v>
      </c>
      <c r="Q26" s="257" t="s">
        <v>67</v>
      </c>
      <c r="R26" s="240" t="s">
        <v>68</v>
      </c>
      <c r="S26" s="3"/>
    </row>
    <row r="27" spans="1:19" ht="15.75" thickBot="1" x14ac:dyDescent="0.3">
      <c r="A27" s="3"/>
      <c r="B27" s="283"/>
      <c r="C27" s="278"/>
      <c r="D27" s="304"/>
      <c r="E27" s="258"/>
      <c r="F27" s="241"/>
      <c r="G27" s="256"/>
      <c r="H27" s="304"/>
      <c r="I27" s="308"/>
      <c r="J27" s="304"/>
      <c r="K27" s="258"/>
      <c r="L27" s="241"/>
      <c r="M27" s="311"/>
      <c r="N27" s="258"/>
      <c r="O27" s="241"/>
      <c r="P27" s="256"/>
      <c r="Q27" s="258"/>
      <c r="R27" s="241"/>
      <c r="S27" s="3"/>
    </row>
    <row r="28" spans="1:19" x14ac:dyDescent="0.25">
      <c r="A28" s="3"/>
      <c r="B28" s="33" t="s">
        <v>19</v>
      </c>
      <c r="C28" s="34" t="s">
        <v>10</v>
      </c>
      <c r="D28" s="59">
        <v>2482</v>
      </c>
      <c r="E28" s="62">
        <v>3</v>
      </c>
      <c r="F28" s="12">
        <f>D28+E28</f>
        <v>2485</v>
      </c>
      <c r="G28" s="59">
        <v>2690</v>
      </c>
      <c r="H28" s="62">
        <f>'NR 2026'!N28</f>
        <v>0</v>
      </c>
      <c r="I28" s="153">
        <f t="shared" ref="I28:I36" si="6">G28+H28</f>
        <v>2690</v>
      </c>
      <c r="J28" s="174">
        <v>4487</v>
      </c>
      <c r="K28" s="175"/>
      <c r="L28" s="176">
        <f t="shared" ref="L28:L38" si="7">J28+K28</f>
        <v>4487</v>
      </c>
      <c r="M28" s="177">
        <v>4711</v>
      </c>
      <c r="N28" s="177"/>
      <c r="O28" s="12">
        <f t="shared" ref="O28:O38" si="8">M28+N28</f>
        <v>4711</v>
      </c>
      <c r="P28" s="177">
        <v>4852</v>
      </c>
      <c r="Q28" s="177"/>
      <c r="R28" s="12">
        <f t="shared" ref="R28:R38" si="9">P28+Q28</f>
        <v>4852</v>
      </c>
      <c r="S28" s="3"/>
    </row>
    <row r="29" spans="1:19" x14ac:dyDescent="0.25">
      <c r="A29" s="3"/>
      <c r="B29" s="13" t="s">
        <v>20</v>
      </c>
      <c r="C29" s="36" t="s">
        <v>12</v>
      </c>
      <c r="D29" s="59">
        <v>17330</v>
      </c>
      <c r="E29" s="63"/>
      <c r="F29" s="12">
        <f t="shared" ref="F29:F38" si="10">D29+E29</f>
        <v>17330</v>
      </c>
      <c r="G29" s="59">
        <v>15919</v>
      </c>
      <c r="H29" s="62">
        <f>'NR 2026'!N29</f>
        <v>0</v>
      </c>
      <c r="I29" s="153">
        <v>19119</v>
      </c>
      <c r="J29" s="75">
        <v>20381</v>
      </c>
      <c r="K29" s="162"/>
      <c r="L29" s="172">
        <f t="shared" si="7"/>
        <v>20381</v>
      </c>
      <c r="M29" s="70">
        <v>21400</v>
      </c>
      <c r="N29" s="163"/>
      <c r="O29" s="12">
        <f t="shared" si="8"/>
        <v>21400</v>
      </c>
      <c r="P29" s="70">
        <v>22042</v>
      </c>
      <c r="Q29" s="163"/>
      <c r="R29" s="12">
        <f t="shared" si="9"/>
        <v>22042</v>
      </c>
      <c r="S29" s="3"/>
    </row>
    <row r="30" spans="1:19" x14ac:dyDescent="0.25">
      <c r="A30" s="3"/>
      <c r="B30" s="13" t="s">
        <v>22</v>
      </c>
      <c r="C30" s="36" t="s">
        <v>14</v>
      </c>
      <c r="D30" s="59">
        <v>13021</v>
      </c>
      <c r="E30" s="63"/>
      <c r="F30" s="12">
        <f t="shared" si="10"/>
        <v>13021</v>
      </c>
      <c r="G30" s="59">
        <v>7563</v>
      </c>
      <c r="H30" s="62">
        <f>'NR 2026'!N30</f>
        <v>0</v>
      </c>
      <c r="I30" s="153">
        <v>10560</v>
      </c>
      <c r="J30" s="75">
        <v>11090</v>
      </c>
      <c r="K30" s="162"/>
      <c r="L30" s="172">
        <f t="shared" si="7"/>
        <v>11090</v>
      </c>
      <c r="M30" s="70">
        <v>11644</v>
      </c>
      <c r="N30" s="163"/>
      <c r="O30" s="12">
        <f t="shared" si="8"/>
        <v>11644</v>
      </c>
      <c r="P30" s="70">
        <v>11993</v>
      </c>
      <c r="Q30" s="163"/>
      <c r="R30" s="12">
        <f t="shared" si="9"/>
        <v>11993</v>
      </c>
      <c r="S30" s="3"/>
    </row>
    <row r="31" spans="1:19" x14ac:dyDescent="0.25">
      <c r="A31" s="3"/>
      <c r="B31" s="13" t="s">
        <v>24</v>
      </c>
      <c r="C31" s="36" t="s">
        <v>16</v>
      </c>
      <c r="D31" s="59">
        <v>10165</v>
      </c>
      <c r="E31" s="62"/>
      <c r="F31" s="12">
        <f t="shared" si="10"/>
        <v>10165</v>
      </c>
      <c r="G31" s="59">
        <v>9237</v>
      </c>
      <c r="H31" s="62">
        <f>'NR 2026'!N31</f>
        <v>0</v>
      </c>
      <c r="I31" s="153">
        <v>10387</v>
      </c>
      <c r="J31" s="75">
        <v>8417</v>
      </c>
      <c r="K31" s="159"/>
      <c r="L31" s="172">
        <f t="shared" si="7"/>
        <v>8417</v>
      </c>
      <c r="M31" s="70">
        <v>8837</v>
      </c>
      <c r="N31" s="70"/>
      <c r="O31" s="12">
        <f t="shared" si="8"/>
        <v>8837</v>
      </c>
      <c r="P31" s="70">
        <v>9102</v>
      </c>
      <c r="Q31" s="70"/>
      <c r="R31" s="12">
        <f t="shared" si="9"/>
        <v>9102</v>
      </c>
      <c r="S31" s="3"/>
    </row>
    <row r="32" spans="1:19" x14ac:dyDescent="0.25">
      <c r="A32" s="3"/>
      <c r="B32" s="13" t="s">
        <v>26</v>
      </c>
      <c r="C32" s="36" t="s">
        <v>18</v>
      </c>
      <c r="D32" s="59">
        <v>84922</v>
      </c>
      <c r="E32" s="62"/>
      <c r="F32" s="12">
        <f t="shared" si="10"/>
        <v>84922</v>
      </c>
      <c r="G32" s="59">
        <v>30020</v>
      </c>
      <c r="H32" s="62">
        <f>'NR 2026'!N32</f>
        <v>0</v>
      </c>
      <c r="I32" s="153">
        <v>88650</v>
      </c>
      <c r="J32" s="75">
        <v>102057</v>
      </c>
      <c r="K32" s="159"/>
      <c r="L32" s="172">
        <f t="shared" si="7"/>
        <v>102057</v>
      </c>
      <c r="M32" s="70">
        <v>104279</v>
      </c>
      <c r="N32" s="70"/>
      <c r="O32" s="12">
        <f t="shared" si="8"/>
        <v>104279</v>
      </c>
      <c r="P32" s="70">
        <v>107407</v>
      </c>
      <c r="Q32" s="70"/>
      <c r="R32" s="12">
        <f t="shared" si="9"/>
        <v>107407</v>
      </c>
      <c r="S32" s="3"/>
    </row>
    <row r="33" spans="1:19" x14ac:dyDescent="0.25">
      <c r="A33" s="3"/>
      <c r="B33" s="13" t="s">
        <v>28</v>
      </c>
      <c r="C33" s="37" t="s">
        <v>42</v>
      </c>
      <c r="D33" s="59">
        <v>84922</v>
      </c>
      <c r="E33" s="62"/>
      <c r="F33" s="12">
        <f t="shared" si="10"/>
        <v>84922</v>
      </c>
      <c r="G33" s="59">
        <v>30020</v>
      </c>
      <c r="H33" s="62">
        <f>'NR 2026'!N33</f>
        <v>0</v>
      </c>
      <c r="I33" s="153">
        <v>88650</v>
      </c>
      <c r="J33" s="75">
        <v>102057</v>
      </c>
      <c r="K33" s="159"/>
      <c r="L33" s="172">
        <f t="shared" si="7"/>
        <v>102057</v>
      </c>
      <c r="M33" s="70">
        <v>104279</v>
      </c>
      <c r="N33" s="70"/>
      <c r="O33" s="12">
        <f t="shared" si="8"/>
        <v>104279</v>
      </c>
      <c r="P33" s="70">
        <v>107407</v>
      </c>
      <c r="Q33" s="70"/>
      <c r="R33" s="12">
        <f t="shared" si="9"/>
        <v>107407</v>
      </c>
      <c r="S33" s="3"/>
    </row>
    <row r="34" spans="1:19" x14ac:dyDescent="0.25">
      <c r="A34" s="3"/>
      <c r="B34" s="13" t="s">
        <v>30</v>
      </c>
      <c r="C34" s="38" t="s">
        <v>21</v>
      </c>
      <c r="D34" s="59">
        <v>0</v>
      </c>
      <c r="E34" s="62"/>
      <c r="F34" s="12">
        <f t="shared" si="10"/>
        <v>0</v>
      </c>
      <c r="G34" s="59">
        <v>0</v>
      </c>
      <c r="H34" s="62">
        <f>'NR 2026'!N34</f>
        <v>0</v>
      </c>
      <c r="I34" s="153">
        <f t="shared" si="6"/>
        <v>0</v>
      </c>
      <c r="J34" s="75">
        <v>0</v>
      </c>
      <c r="K34" s="159"/>
      <c r="L34" s="172">
        <f t="shared" si="7"/>
        <v>0</v>
      </c>
      <c r="M34" s="70">
        <v>0</v>
      </c>
      <c r="N34" s="70"/>
      <c r="O34" s="12">
        <f t="shared" si="8"/>
        <v>0</v>
      </c>
      <c r="P34" s="70">
        <v>0</v>
      </c>
      <c r="Q34" s="70"/>
      <c r="R34" s="12">
        <f t="shared" si="9"/>
        <v>0</v>
      </c>
      <c r="S34" s="3"/>
    </row>
    <row r="35" spans="1:19" x14ac:dyDescent="0.25">
      <c r="A35" s="3"/>
      <c r="B35" s="13" t="s">
        <v>32</v>
      </c>
      <c r="C35" s="36" t="s">
        <v>23</v>
      </c>
      <c r="D35" s="59">
        <v>30105</v>
      </c>
      <c r="E35" s="62"/>
      <c r="F35" s="12">
        <f t="shared" si="10"/>
        <v>30105</v>
      </c>
      <c r="G35" s="59">
        <v>10222</v>
      </c>
      <c r="H35" s="62">
        <f>'NR 2026'!N35</f>
        <v>0</v>
      </c>
      <c r="I35" s="153">
        <v>30340</v>
      </c>
      <c r="J35" s="75">
        <v>34925</v>
      </c>
      <c r="K35" s="159"/>
      <c r="L35" s="172">
        <f t="shared" si="7"/>
        <v>34925</v>
      </c>
      <c r="M35" s="70">
        <v>40566</v>
      </c>
      <c r="N35" s="70"/>
      <c r="O35" s="12">
        <f t="shared" si="8"/>
        <v>40566</v>
      </c>
      <c r="P35" s="70">
        <v>41782</v>
      </c>
      <c r="Q35" s="70"/>
      <c r="R35" s="12">
        <f t="shared" si="9"/>
        <v>41782</v>
      </c>
      <c r="S35" s="3"/>
    </row>
    <row r="36" spans="1:19" x14ac:dyDescent="0.25">
      <c r="A36" s="3"/>
      <c r="B36" s="13" t="s">
        <v>33</v>
      </c>
      <c r="C36" s="36" t="s">
        <v>25</v>
      </c>
      <c r="D36" s="59">
        <v>585</v>
      </c>
      <c r="E36" s="62"/>
      <c r="F36" s="12">
        <f t="shared" si="10"/>
        <v>585</v>
      </c>
      <c r="G36" s="59">
        <v>0</v>
      </c>
      <c r="H36" s="62">
        <f>'NR 2026'!N36</f>
        <v>0</v>
      </c>
      <c r="I36" s="153">
        <f t="shared" si="6"/>
        <v>0</v>
      </c>
      <c r="J36" s="75">
        <v>0</v>
      </c>
      <c r="K36" s="159"/>
      <c r="L36" s="172">
        <f t="shared" si="7"/>
        <v>0</v>
      </c>
      <c r="M36" s="70"/>
      <c r="N36" s="70"/>
      <c r="O36" s="12">
        <f t="shared" si="8"/>
        <v>0</v>
      </c>
      <c r="P36" s="70"/>
      <c r="Q36" s="70"/>
      <c r="R36" s="12">
        <f t="shared" si="9"/>
        <v>0</v>
      </c>
      <c r="S36" s="3"/>
    </row>
    <row r="37" spans="1:19" x14ac:dyDescent="0.25">
      <c r="A37" s="3"/>
      <c r="B37" s="13" t="s">
        <v>34</v>
      </c>
      <c r="C37" s="36" t="s">
        <v>27</v>
      </c>
      <c r="D37" s="59">
        <v>2688</v>
      </c>
      <c r="E37" s="62"/>
      <c r="F37" s="12">
        <f t="shared" si="10"/>
        <v>2688</v>
      </c>
      <c r="G37" s="59">
        <v>1414</v>
      </c>
      <c r="H37" s="62">
        <f>'NR 2026'!N37</f>
        <v>0</v>
      </c>
      <c r="I37" s="153">
        <v>1714</v>
      </c>
      <c r="J37" s="75">
        <v>1714</v>
      </c>
      <c r="K37" s="159"/>
      <c r="L37" s="172">
        <f t="shared" si="7"/>
        <v>1714</v>
      </c>
      <c r="M37" s="70">
        <v>1799</v>
      </c>
      <c r="N37" s="70"/>
      <c r="O37" s="12">
        <f t="shared" si="8"/>
        <v>1799</v>
      </c>
      <c r="P37" s="70">
        <v>1852</v>
      </c>
      <c r="Q37" s="70"/>
      <c r="R37" s="12">
        <f t="shared" si="9"/>
        <v>1852</v>
      </c>
      <c r="S37" s="3"/>
    </row>
    <row r="38" spans="1:19" ht="15.75" thickBot="1" x14ac:dyDescent="0.3">
      <c r="A38" s="3"/>
      <c r="B38" s="18" t="s">
        <v>35</v>
      </c>
      <c r="C38" s="92" t="s">
        <v>29</v>
      </c>
      <c r="D38" s="59">
        <v>84</v>
      </c>
      <c r="E38" s="62"/>
      <c r="F38" s="12">
        <f t="shared" si="10"/>
        <v>84</v>
      </c>
      <c r="G38" s="59">
        <v>4682</v>
      </c>
      <c r="H38" s="62">
        <f>'NR 2026'!N38</f>
        <v>0</v>
      </c>
      <c r="I38" s="154">
        <v>5082</v>
      </c>
      <c r="J38" s="75">
        <v>1532</v>
      </c>
      <c r="K38" s="159"/>
      <c r="L38" s="172">
        <f t="shared" si="7"/>
        <v>1532</v>
      </c>
      <c r="M38" s="73">
        <v>754</v>
      </c>
      <c r="N38" s="73"/>
      <c r="O38" s="21">
        <f t="shared" si="8"/>
        <v>754</v>
      </c>
      <c r="P38" s="73">
        <v>778</v>
      </c>
      <c r="Q38" s="73"/>
      <c r="R38" s="21">
        <f t="shared" si="9"/>
        <v>778</v>
      </c>
      <c r="S38" s="3"/>
    </row>
    <row r="39" spans="1:19" ht="15.75" thickBot="1" x14ac:dyDescent="0.3">
      <c r="A39" s="3"/>
      <c r="B39" s="22" t="s">
        <v>48</v>
      </c>
      <c r="C39" s="93" t="s">
        <v>31</v>
      </c>
      <c r="D39" s="40">
        <f>SUM(D28:D32)+SUM(D35:D38)</f>
        <v>161382</v>
      </c>
      <c r="E39" s="40">
        <f>SUM(E28:E32)+SUM(E35:E38)</f>
        <v>3</v>
      </c>
      <c r="F39" s="41">
        <f>SUM(F35:F38)+SUM(F28:F32)</f>
        <v>161385</v>
      </c>
      <c r="G39" s="40">
        <f>SUM(G28:G32)+SUM(G35:G38)</f>
        <v>81747</v>
      </c>
      <c r="H39" s="40">
        <f>SUM(H28:H32)+SUM(H35:H38)</f>
        <v>0</v>
      </c>
      <c r="I39" s="166">
        <f>SUM(I35:I38)+SUM(I28:I32)</f>
        <v>168542</v>
      </c>
      <c r="J39" s="161"/>
      <c r="K39" s="160"/>
      <c r="L39" s="161">
        <f>SUM(L35:L38)+SUM(L28:L32)</f>
        <v>184603</v>
      </c>
      <c r="M39" s="40">
        <f>SUM(M28:M32)+SUM(M35:M38)</f>
        <v>193990</v>
      </c>
      <c r="N39" s="40">
        <f>SUM(N28:N32)+SUM(N35:N38)</f>
        <v>0</v>
      </c>
      <c r="O39" s="41">
        <f>SUM(O35:O38)+SUM(O28:O32)</f>
        <v>193990</v>
      </c>
      <c r="P39" s="40">
        <v>3</v>
      </c>
      <c r="Q39" s="40">
        <f>SUM(Q28:Q32)+SUM(Q35:Q38)</f>
        <v>0</v>
      </c>
      <c r="R39" s="41">
        <f>SUM(R35:R38)+SUM(R28:R32)</f>
        <v>199808</v>
      </c>
      <c r="S39" s="3"/>
    </row>
    <row r="40" spans="1:19" ht="19.5" thickBot="1" x14ac:dyDescent="0.35">
      <c r="A40" s="3"/>
      <c r="B40" s="97" t="s">
        <v>49</v>
      </c>
      <c r="C40" s="98" t="s">
        <v>51</v>
      </c>
      <c r="D40" s="108">
        <f t="shared" ref="D40:R40" si="11">D24-D39</f>
        <v>8410</v>
      </c>
      <c r="E40" s="108">
        <f t="shared" si="11"/>
        <v>106</v>
      </c>
      <c r="F40" s="109">
        <f t="shared" si="11"/>
        <v>8516</v>
      </c>
      <c r="G40" s="231">
        <f t="shared" si="11"/>
        <v>86795</v>
      </c>
      <c r="H40" s="231">
        <f t="shared" si="11"/>
        <v>0</v>
      </c>
      <c r="I40" s="232">
        <f t="shared" si="11"/>
        <v>0</v>
      </c>
      <c r="J40" s="108">
        <f t="shared" si="11"/>
        <v>184603</v>
      </c>
      <c r="K40" s="108">
        <f t="shared" si="11"/>
        <v>0</v>
      </c>
      <c r="L40" s="109">
        <f t="shared" si="11"/>
        <v>0</v>
      </c>
      <c r="M40" s="170">
        <f t="shared" si="11"/>
        <v>0</v>
      </c>
      <c r="N40" s="108">
        <f t="shared" si="11"/>
        <v>0</v>
      </c>
      <c r="O40" s="109">
        <f t="shared" si="11"/>
        <v>0</v>
      </c>
      <c r="P40" s="108">
        <f t="shared" si="11"/>
        <v>199805</v>
      </c>
      <c r="Q40" s="108">
        <f t="shared" si="11"/>
        <v>0</v>
      </c>
      <c r="R40" s="109">
        <f t="shared" si="11"/>
        <v>0</v>
      </c>
      <c r="S40" s="3"/>
    </row>
    <row r="41" spans="1:19" ht="15.75" thickBot="1" x14ac:dyDescent="0.3">
      <c r="A41" s="3"/>
      <c r="B41" s="100" t="s">
        <v>50</v>
      </c>
      <c r="C41" s="101" t="s">
        <v>65</v>
      </c>
      <c r="D41" s="104"/>
      <c r="E41" s="105"/>
      <c r="F41" s="106">
        <f>F40-D16</f>
        <v>-19488</v>
      </c>
      <c r="G41" s="104"/>
      <c r="H41" s="107"/>
      <c r="I41" s="167">
        <f>I40-G16</f>
        <v>-28647</v>
      </c>
      <c r="J41" s="173"/>
      <c r="K41" s="107"/>
      <c r="L41" s="106">
        <f>L40-J16</f>
        <v>-30849</v>
      </c>
      <c r="M41" s="171"/>
      <c r="N41" s="107"/>
      <c r="O41" s="106">
        <f>O40-M16</f>
        <v>-32491</v>
      </c>
      <c r="P41" s="104"/>
      <c r="Q41" s="107"/>
      <c r="R41" s="106">
        <f>R40-P16</f>
        <v>-33465</v>
      </c>
      <c r="S41" s="3"/>
    </row>
    <row r="42" spans="1:19" ht="8.25" customHeight="1" thickBot="1" x14ac:dyDescent="0.3">
      <c r="A42" s="3"/>
      <c r="B42" s="81"/>
      <c r="C42" s="45"/>
      <c r="D42" s="3"/>
      <c r="E42" s="46"/>
      <c r="F42" s="46"/>
      <c r="G42" s="3"/>
      <c r="H42" s="46"/>
      <c r="I42" s="46"/>
      <c r="J42" s="46"/>
      <c r="K42" s="46"/>
      <c r="L42" s="3"/>
      <c r="M42" s="3"/>
      <c r="N42" s="3"/>
      <c r="O42" s="3"/>
      <c r="P42" s="3"/>
      <c r="Q42" s="3"/>
      <c r="R42" s="3"/>
      <c r="S42" s="3"/>
    </row>
    <row r="43" spans="1:19" ht="15.75" customHeight="1" x14ac:dyDescent="0.25">
      <c r="A43" s="3"/>
      <c r="B43" s="81"/>
      <c r="C43" s="274" t="s">
        <v>83</v>
      </c>
      <c r="D43" s="148" t="s">
        <v>106</v>
      </c>
      <c r="E43" s="46"/>
      <c r="F43" s="47"/>
      <c r="G43" s="148" t="s">
        <v>105</v>
      </c>
      <c r="H43" s="46"/>
      <c r="I43" s="46"/>
      <c r="J43" s="148" t="s">
        <v>104</v>
      </c>
      <c r="K43" s="46"/>
      <c r="L43" s="46"/>
      <c r="M43" s="148" t="s">
        <v>103</v>
      </c>
      <c r="N43" s="3"/>
      <c r="O43" s="3"/>
      <c r="P43" s="148" t="s">
        <v>103</v>
      </c>
      <c r="Q43" s="3"/>
      <c r="R43" s="3"/>
      <c r="S43" s="3"/>
    </row>
    <row r="44" spans="1:19" ht="15.75" thickBot="1" x14ac:dyDescent="0.3">
      <c r="A44" s="3"/>
      <c r="B44" s="81"/>
      <c r="C44" s="275"/>
      <c r="D44" s="147">
        <v>8500</v>
      </c>
      <c r="E44" s="46"/>
      <c r="F44" s="47"/>
      <c r="G44" s="147"/>
      <c r="H44" s="83"/>
      <c r="I44" s="83"/>
      <c r="J44" s="147"/>
      <c r="K44" s="83"/>
      <c r="L44" s="83"/>
      <c r="M44" s="147"/>
      <c r="N44" s="3"/>
      <c r="O44" s="3"/>
      <c r="P44" s="147"/>
      <c r="Q44" s="3"/>
      <c r="R44" s="3"/>
      <c r="S44" s="3"/>
    </row>
    <row r="45" spans="1:19" ht="8.25" customHeight="1" thickBot="1" x14ac:dyDescent="0.3">
      <c r="A45" s="3"/>
      <c r="B45" s="81"/>
      <c r="C45" s="45"/>
      <c r="D45" s="46"/>
      <c r="E45" s="46"/>
      <c r="F45" s="47"/>
      <c r="G45" s="46"/>
      <c r="H45" s="46"/>
      <c r="I45" s="47"/>
      <c r="J45" s="47"/>
      <c r="K45" s="47"/>
      <c r="L45" s="3"/>
      <c r="M45" s="3"/>
      <c r="N45" s="3"/>
      <c r="O45" s="3"/>
      <c r="P45" s="3"/>
      <c r="Q45" s="3"/>
      <c r="R45" s="3"/>
      <c r="S45" s="3"/>
    </row>
    <row r="46" spans="1:19" ht="37.5" customHeight="1" thickBot="1" x14ac:dyDescent="0.3">
      <c r="A46" s="3"/>
      <c r="B46" s="81"/>
      <c r="C46" s="274" t="s">
        <v>86</v>
      </c>
      <c r="D46" s="85" t="s">
        <v>87</v>
      </c>
      <c r="E46" s="86" t="s">
        <v>85</v>
      </c>
      <c r="F46" s="47"/>
      <c r="G46" s="85" t="s">
        <v>87</v>
      </c>
      <c r="H46" s="86" t="s">
        <v>85</v>
      </c>
      <c r="I46" s="3"/>
      <c r="J46" s="85" t="s">
        <v>87</v>
      </c>
      <c r="K46" s="86" t="s">
        <v>85</v>
      </c>
      <c r="L46" s="146"/>
      <c r="M46" s="85" t="s">
        <v>87</v>
      </c>
      <c r="N46" s="86" t="s">
        <v>85</v>
      </c>
      <c r="O46" s="3"/>
      <c r="P46" s="85" t="s">
        <v>87</v>
      </c>
      <c r="Q46" s="86" t="s">
        <v>85</v>
      </c>
      <c r="R46" s="3"/>
      <c r="S46" s="3"/>
    </row>
    <row r="47" spans="1:19" ht="15.75" thickBot="1" x14ac:dyDescent="0.3">
      <c r="A47" s="3"/>
      <c r="B47" s="44"/>
      <c r="C47" s="276"/>
      <c r="D47" s="84">
        <v>0</v>
      </c>
      <c r="E47" s="87">
        <v>0</v>
      </c>
      <c r="F47" s="47"/>
      <c r="G47" s="84">
        <v>0</v>
      </c>
      <c r="H47" s="87">
        <v>0</v>
      </c>
      <c r="I47" s="3"/>
      <c r="J47" s="84"/>
      <c r="K47" s="87">
        <v>0</v>
      </c>
      <c r="L47" s="83"/>
      <c r="M47" s="84">
        <v>0</v>
      </c>
      <c r="N47" s="87">
        <v>0</v>
      </c>
      <c r="O47" s="3"/>
      <c r="P47" s="84">
        <v>0</v>
      </c>
      <c r="Q47" s="87">
        <v>0</v>
      </c>
      <c r="R47" s="3"/>
      <c r="S47" s="3"/>
    </row>
    <row r="48" spans="1:19" x14ac:dyDescent="0.25">
      <c r="A48" s="3"/>
      <c r="B48" s="44"/>
      <c r="C48" s="45"/>
      <c r="D48" s="46"/>
      <c r="E48" s="46"/>
      <c r="F48" s="47"/>
      <c r="G48" s="46"/>
      <c r="H48" s="46"/>
      <c r="I48" s="47"/>
      <c r="J48" s="47"/>
      <c r="K48" s="47"/>
      <c r="L48" s="3"/>
      <c r="M48" s="3"/>
      <c r="N48" s="3"/>
      <c r="O48" s="3"/>
      <c r="P48" s="3"/>
      <c r="Q48" s="3"/>
      <c r="R48" s="3"/>
      <c r="S48" s="3"/>
    </row>
    <row r="49" spans="1:19" x14ac:dyDescent="0.25">
      <c r="A49" s="3"/>
      <c r="B49" s="44"/>
      <c r="C49" s="88" t="s">
        <v>82</v>
      </c>
      <c r="D49" s="89" t="s">
        <v>102</v>
      </c>
      <c r="E49" s="46"/>
      <c r="F49" s="3"/>
      <c r="G49" s="89" t="s">
        <v>94</v>
      </c>
      <c r="H49" s="3"/>
      <c r="I49" s="3"/>
      <c r="J49" s="89" t="s">
        <v>101</v>
      </c>
      <c r="K49" s="3"/>
      <c r="L49" s="82"/>
      <c r="M49" s="89" t="s">
        <v>100</v>
      </c>
      <c r="N49" s="82"/>
      <c r="O49" s="82"/>
      <c r="P49" s="89" t="s">
        <v>99</v>
      </c>
      <c r="Q49" s="3"/>
      <c r="R49" s="3"/>
      <c r="S49" s="3"/>
    </row>
    <row r="50" spans="1:19" x14ac:dyDescent="0.25">
      <c r="A50" s="3"/>
      <c r="B50" s="44"/>
      <c r="C50" s="48" t="s">
        <v>70</v>
      </c>
      <c r="D50" s="49">
        <v>0</v>
      </c>
      <c r="E50" s="46"/>
      <c r="F50" s="3"/>
      <c r="G50" s="49">
        <v>0</v>
      </c>
      <c r="H50" s="3"/>
      <c r="I50" s="3"/>
      <c r="J50" s="49">
        <v>0</v>
      </c>
      <c r="K50" s="3"/>
      <c r="L50" s="134"/>
      <c r="M50" s="49">
        <v>0</v>
      </c>
      <c r="N50" s="134"/>
      <c r="O50" s="134"/>
      <c r="P50" s="49">
        <v>0</v>
      </c>
      <c r="Q50" s="3"/>
      <c r="R50" s="3"/>
      <c r="S50" s="3"/>
    </row>
    <row r="51" spans="1:19" x14ac:dyDescent="0.25">
      <c r="A51" s="3"/>
      <c r="B51" s="44"/>
      <c r="C51" s="48" t="s">
        <v>71</v>
      </c>
      <c r="D51" s="49">
        <v>12</v>
      </c>
      <c r="E51" s="46"/>
      <c r="F51" s="3"/>
      <c r="G51" s="49">
        <v>12</v>
      </c>
      <c r="H51" s="3"/>
      <c r="I51" s="3"/>
      <c r="J51" s="49">
        <v>28</v>
      </c>
      <c r="K51" s="3"/>
      <c r="L51" s="134"/>
      <c r="M51" s="49">
        <v>100</v>
      </c>
      <c r="N51" s="134"/>
      <c r="O51" s="134"/>
      <c r="P51" s="49">
        <v>100</v>
      </c>
      <c r="Q51" s="3"/>
      <c r="R51" s="3"/>
      <c r="S51" s="3"/>
    </row>
    <row r="52" spans="1:19" x14ac:dyDescent="0.25">
      <c r="A52" s="3"/>
      <c r="B52" s="44"/>
      <c r="C52" s="48" t="s">
        <v>72</v>
      </c>
      <c r="D52" s="49">
        <v>731</v>
      </c>
      <c r="E52" s="46"/>
      <c r="F52" s="3"/>
      <c r="G52" s="49">
        <v>731</v>
      </c>
      <c r="H52" s="3"/>
      <c r="I52" s="3"/>
      <c r="J52" s="49">
        <v>100</v>
      </c>
      <c r="K52" s="3"/>
      <c r="L52" s="134"/>
      <c r="M52" s="49">
        <v>500</v>
      </c>
      <c r="N52" s="134"/>
      <c r="O52" s="134"/>
      <c r="P52" s="49">
        <v>500</v>
      </c>
      <c r="Q52" s="3"/>
      <c r="R52" s="3"/>
      <c r="S52" s="3"/>
    </row>
    <row r="53" spans="1:19" x14ac:dyDescent="0.25">
      <c r="A53" s="3"/>
      <c r="B53" s="44"/>
      <c r="C53" s="48" t="s">
        <v>88</v>
      </c>
      <c r="D53" s="49">
        <v>112</v>
      </c>
      <c r="E53" s="46"/>
      <c r="F53" s="3"/>
      <c r="G53" s="49">
        <v>112</v>
      </c>
      <c r="H53" s="3"/>
      <c r="I53" s="3"/>
      <c r="J53" s="49">
        <v>112</v>
      </c>
      <c r="K53" s="3"/>
      <c r="L53" s="134"/>
      <c r="M53" s="49">
        <v>112</v>
      </c>
      <c r="N53" s="134"/>
      <c r="O53" s="134"/>
      <c r="P53" s="49">
        <v>112</v>
      </c>
      <c r="Q53" s="3"/>
      <c r="R53" s="3"/>
      <c r="S53" s="3"/>
    </row>
    <row r="54" spans="1:19" x14ac:dyDescent="0.25">
      <c r="A54" s="3"/>
      <c r="B54" s="44"/>
      <c r="C54" s="121" t="s">
        <v>89</v>
      </c>
      <c r="D54" s="49">
        <v>291</v>
      </c>
      <c r="E54" s="46"/>
      <c r="F54" s="3"/>
      <c r="G54" s="49">
        <v>435</v>
      </c>
      <c r="H54" s="3"/>
      <c r="I54" s="3"/>
      <c r="J54" s="49">
        <v>1020</v>
      </c>
      <c r="K54" s="3"/>
      <c r="L54" s="134"/>
      <c r="M54" s="49">
        <v>1042</v>
      </c>
      <c r="N54" s="134"/>
      <c r="O54" s="134"/>
      <c r="P54" s="49">
        <v>1074</v>
      </c>
      <c r="Q54" s="3"/>
      <c r="R54" s="3"/>
      <c r="S54" s="3"/>
    </row>
    <row r="55" spans="1:19" ht="10.5" customHeight="1" x14ac:dyDescent="0.25">
      <c r="A55" s="3"/>
      <c r="B55" s="44"/>
      <c r="C55" s="45"/>
      <c r="D55" s="46"/>
      <c r="E55" s="46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3"/>
      <c r="B56" s="44"/>
      <c r="C56" s="88" t="s">
        <v>75</v>
      </c>
      <c r="D56" s="89" t="s">
        <v>102</v>
      </c>
      <c r="E56" s="46"/>
      <c r="F56" s="47"/>
      <c r="G56" s="89" t="s">
        <v>97</v>
      </c>
      <c r="H56" s="46"/>
      <c r="I56" s="47"/>
      <c r="J56" s="89" t="s">
        <v>101</v>
      </c>
      <c r="K56" s="47"/>
      <c r="L56" s="3"/>
      <c r="M56" s="89" t="s">
        <v>100</v>
      </c>
      <c r="N56" s="82"/>
      <c r="O56" s="82"/>
      <c r="P56" s="89" t="s">
        <v>99</v>
      </c>
      <c r="Q56" s="3"/>
      <c r="R56" s="3"/>
      <c r="S56" s="3"/>
    </row>
    <row r="57" spans="1:19" x14ac:dyDescent="0.25">
      <c r="A57" s="3"/>
      <c r="B57" s="44"/>
      <c r="C57" s="48"/>
      <c r="D57" s="79">
        <v>209.2</v>
      </c>
      <c r="E57" s="46"/>
      <c r="F57" s="47"/>
      <c r="G57" s="79">
        <v>208.9</v>
      </c>
      <c r="H57" s="46"/>
      <c r="I57" s="47"/>
      <c r="J57" s="79">
        <v>235</v>
      </c>
      <c r="K57" s="47"/>
      <c r="L57" s="3"/>
      <c r="M57" s="79">
        <v>210</v>
      </c>
      <c r="N57" s="3"/>
      <c r="O57" s="3"/>
      <c r="P57" s="79">
        <v>210</v>
      </c>
      <c r="Q57" s="3"/>
      <c r="R57" s="3"/>
      <c r="S57" s="3"/>
    </row>
    <row r="58" spans="1:19" x14ac:dyDescent="0.25">
      <c r="A58" s="3"/>
      <c r="B58" s="44"/>
      <c r="C58" s="45"/>
      <c r="D58" s="46"/>
      <c r="E58" s="46"/>
      <c r="F58" s="47"/>
      <c r="G58" s="46"/>
      <c r="H58" s="46"/>
      <c r="I58" s="47"/>
      <c r="J58" s="47"/>
      <c r="K58" s="47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3"/>
      <c r="B59" s="91" t="s">
        <v>108</v>
      </c>
      <c r="C59" s="90"/>
      <c r="D59" s="281"/>
      <c r="E59" s="281"/>
      <c r="F59" s="281"/>
      <c r="G59" s="281"/>
      <c r="H59" s="281"/>
      <c r="I59" s="281"/>
      <c r="J59" s="281"/>
      <c r="K59" s="281"/>
      <c r="L59" s="139"/>
      <c r="M59" s="139"/>
      <c r="N59" s="139"/>
      <c r="O59" s="139"/>
      <c r="P59" s="139"/>
      <c r="Q59" s="139"/>
      <c r="R59" s="140"/>
      <c r="S59" s="3"/>
    </row>
    <row r="60" spans="1:19" x14ac:dyDescent="0.25">
      <c r="A60" s="3"/>
      <c r="B60" s="111" t="s">
        <v>127</v>
      </c>
      <c r="G60"/>
      <c r="R60" s="112"/>
      <c r="S60" s="3"/>
    </row>
    <row r="61" spans="1:19" x14ac:dyDescent="0.25">
      <c r="A61" s="3"/>
      <c r="B61" s="272"/>
      <c r="C61" s="268"/>
      <c r="D61" s="268"/>
      <c r="E61" s="268"/>
      <c r="F61" s="268"/>
      <c r="G61" s="268"/>
      <c r="H61" s="268"/>
      <c r="I61" s="268"/>
      <c r="J61" s="268"/>
      <c r="K61" s="268"/>
      <c r="R61" s="112"/>
      <c r="S61" s="3"/>
    </row>
    <row r="62" spans="1:19" x14ac:dyDescent="0.25">
      <c r="A62" s="3"/>
      <c r="B62" s="272"/>
      <c r="C62" s="268"/>
      <c r="D62" s="268"/>
      <c r="E62" s="268"/>
      <c r="F62" s="268"/>
      <c r="G62" s="268"/>
      <c r="H62" s="268"/>
      <c r="I62" s="268"/>
      <c r="J62" s="268"/>
      <c r="K62" s="268"/>
      <c r="R62" s="112"/>
      <c r="S62" s="3"/>
    </row>
    <row r="63" spans="1:19" x14ac:dyDescent="0.25">
      <c r="A63" s="3"/>
      <c r="B63" s="272"/>
      <c r="C63" s="268"/>
      <c r="D63" s="268"/>
      <c r="E63" s="268"/>
      <c r="F63" s="268"/>
      <c r="G63" s="268"/>
      <c r="H63" s="268"/>
      <c r="I63" s="268"/>
      <c r="J63" s="268"/>
      <c r="K63" s="268"/>
      <c r="R63" s="112"/>
      <c r="S63" s="3"/>
    </row>
    <row r="64" spans="1:19" x14ac:dyDescent="0.25">
      <c r="A64" s="3"/>
      <c r="B64" s="272"/>
      <c r="C64" s="268"/>
      <c r="D64" s="268"/>
      <c r="E64" s="268"/>
      <c r="F64" s="268"/>
      <c r="G64" s="268"/>
      <c r="H64" s="268"/>
      <c r="I64" s="268"/>
      <c r="J64" s="268"/>
      <c r="K64" s="268"/>
      <c r="R64" s="112"/>
      <c r="S64" s="3"/>
    </row>
    <row r="65" spans="1:19" x14ac:dyDescent="0.25">
      <c r="A65" s="3"/>
      <c r="B65" s="113"/>
      <c r="D65" s="80"/>
      <c r="E65" s="80"/>
      <c r="F65" s="80"/>
      <c r="G65" s="80"/>
      <c r="H65" s="80"/>
      <c r="I65" s="80"/>
      <c r="J65" s="80"/>
      <c r="K65" s="80"/>
      <c r="R65" s="112"/>
      <c r="S65" s="3"/>
    </row>
    <row r="66" spans="1:19" x14ac:dyDescent="0.25">
      <c r="A66" s="3"/>
      <c r="B66" s="113"/>
      <c r="C66" s="2"/>
      <c r="D66" s="80"/>
      <c r="E66" s="80"/>
      <c r="F66" s="80"/>
      <c r="G66" s="80"/>
      <c r="H66" s="80"/>
      <c r="I66" s="80"/>
      <c r="J66" s="80"/>
      <c r="K66" s="80"/>
      <c r="R66" s="112"/>
      <c r="S66" s="3"/>
    </row>
    <row r="67" spans="1:19" x14ac:dyDescent="0.25">
      <c r="A67" s="3"/>
      <c r="B67" s="113"/>
      <c r="C67" s="114"/>
      <c r="D67" s="80"/>
      <c r="E67" s="80"/>
      <c r="F67" s="80"/>
      <c r="G67" s="80"/>
      <c r="H67" s="80"/>
      <c r="I67" s="80"/>
      <c r="J67" s="80"/>
      <c r="K67" s="80"/>
      <c r="R67" s="112"/>
      <c r="S67" s="3"/>
    </row>
    <row r="68" spans="1:19" x14ac:dyDescent="0.25">
      <c r="A68" s="3"/>
      <c r="B68" s="113"/>
      <c r="C68" s="114"/>
      <c r="D68" s="80"/>
      <c r="E68" s="80"/>
      <c r="F68" s="80"/>
      <c r="G68" s="80"/>
      <c r="H68" s="80"/>
      <c r="I68" s="80"/>
      <c r="J68" s="80"/>
      <c r="K68" s="80"/>
      <c r="R68" s="112"/>
      <c r="S68" s="3"/>
    </row>
    <row r="69" spans="1:19" x14ac:dyDescent="0.25">
      <c r="A69" s="3"/>
      <c r="B69" s="122"/>
      <c r="C69" s="123"/>
      <c r="D69" s="130"/>
      <c r="E69" s="130"/>
      <c r="F69" s="130"/>
      <c r="G69" s="130"/>
      <c r="H69" s="130"/>
      <c r="I69" s="130"/>
      <c r="J69" s="130"/>
      <c r="K69" s="130"/>
      <c r="L69" s="141"/>
      <c r="M69" s="141"/>
      <c r="N69" s="141"/>
      <c r="O69" s="141"/>
      <c r="P69" s="141"/>
      <c r="Q69" s="141"/>
      <c r="R69" s="142"/>
      <c r="S69" s="3"/>
    </row>
    <row r="70" spans="1:19" x14ac:dyDescent="0.25">
      <c r="A70" s="3"/>
      <c r="B70" s="126"/>
      <c r="C70" s="125"/>
      <c r="D70" s="127"/>
      <c r="E70" s="127"/>
      <c r="F70" s="127"/>
      <c r="G70" s="127"/>
      <c r="H70" s="127"/>
      <c r="I70" s="127"/>
      <c r="J70" s="127"/>
      <c r="K70" s="127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3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3"/>
      <c r="B72" s="50" t="s">
        <v>81</v>
      </c>
      <c r="C72" s="110">
        <v>45932</v>
      </c>
      <c r="D72" s="80"/>
      <c r="E72" s="50"/>
      <c r="F72" s="50" t="s">
        <v>78</v>
      </c>
      <c r="G72" s="144" t="s">
        <v>124</v>
      </c>
      <c r="H72" s="50"/>
      <c r="I72" s="50"/>
      <c r="J72" s="50"/>
      <c r="K72" s="50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3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3"/>
      <c r="B74" s="50"/>
      <c r="C74" s="50"/>
      <c r="D74" s="52"/>
      <c r="E74" s="50"/>
      <c r="F74" s="50" t="s">
        <v>80</v>
      </c>
      <c r="G74" s="51"/>
      <c r="H74" s="50"/>
      <c r="I74" s="50"/>
      <c r="J74" s="50"/>
      <c r="K74" s="50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3"/>
      <c r="B75" s="50"/>
      <c r="C75" s="50"/>
      <c r="D75" s="52"/>
      <c r="E75" s="50"/>
      <c r="F75" s="50"/>
      <c r="G75" s="51"/>
      <c r="H75" s="50"/>
      <c r="I75" s="50"/>
      <c r="J75" s="50"/>
      <c r="K75" s="50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3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3"/>
      <c r="B77" s="126"/>
      <c r="C77" s="125"/>
      <c r="D77" s="127"/>
      <c r="E77" s="127"/>
      <c r="F77" s="127"/>
      <c r="G77" s="127"/>
      <c r="H77" s="127"/>
      <c r="I77" s="127"/>
      <c r="J77" s="127"/>
      <c r="K77" s="127"/>
      <c r="L77" s="3"/>
      <c r="M77" s="3"/>
      <c r="N77" s="3"/>
      <c r="O77" s="3"/>
      <c r="P77" s="3"/>
      <c r="Q77" s="3"/>
      <c r="R77" s="3"/>
      <c r="S77" s="3"/>
    </row>
    <row r="94" ht="15" hidden="1" customHeight="1" x14ac:dyDescent="0.25"/>
    <row r="108" ht="15" hidden="1" customHeight="1" x14ac:dyDescent="0.25"/>
    <row r="109" ht="15" hidden="1" customHeight="1" x14ac:dyDescent="0.25"/>
  </sheetData>
  <mergeCells count="58">
    <mergeCell ref="M26:M27"/>
    <mergeCell ref="N26:N27"/>
    <mergeCell ref="O26:O27"/>
    <mergeCell ref="P25:R25"/>
    <mergeCell ref="P26:P27"/>
    <mergeCell ref="Q26:Q27"/>
    <mergeCell ref="R26:R27"/>
    <mergeCell ref="M25:O25"/>
    <mergeCell ref="M10:O10"/>
    <mergeCell ref="M12:O12"/>
    <mergeCell ref="M13:M14"/>
    <mergeCell ref="N13:N14"/>
    <mergeCell ref="O13:O14"/>
    <mergeCell ref="P10:R10"/>
    <mergeCell ref="P12:R12"/>
    <mergeCell ref="P13:P14"/>
    <mergeCell ref="Q13:Q14"/>
    <mergeCell ref="R13:R14"/>
    <mergeCell ref="B26:B27"/>
    <mergeCell ref="G26:G27"/>
    <mergeCell ref="H26:H27"/>
    <mergeCell ref="I26:I27"/>
    <mergeCell ref="L13:L14"/>
    <mergeCell ref="J25:L25"/>
    <mergeCell ref="B13:B14"/>
    <mergeCell ref="B63:K63"/>
    <mergeCell ref="B64:K64"/>
    <mergeCell ref="B62:K62"/>
    <mergeCell ref="D59:K59"/>
    <mergeCell ref="B61:K61"/>
    <mergeCell ref="C43:C44"/>
    <mergeCell ref="C46:C47"/>
    <mergeCell ref="C26:C27"/>
    <mergeCell ref="D12:F12"/>
    <mergeCell ref="D10:F10"/>
    <mergeCell ref="D13:D14"/>
    <mergeCell ref="D25:F25"/>
    <mergeCell ref="D26:D27"/>
    <mergeCell ref="E26:E27"/>
    <mergeCell ref="F26:F27"/>
    <mergeCell ref="C13:C14"/>
    <mergeCell ref="F13:F14"/>
    <mergeCell ref="D4:K4"/>
    <mergeCell ref="D8:K8"/>
    <mergeCell ref="I13:I14"/>
    <mergeCell ref="G25:I25"/>
    <mergeCell ref="J26:J27"/>
    <mergeCell ref="K26:K27"/>
    <mergeCell ref="J10:L10"/>
    <mergeCell ref="J12:L12"/>
    <mergeCell ref="J13:J14"/>
    <mergeCell ref="K13:K14"/>
    <mergeCell ref="L26:L27"/>
    <mergeCell ref="G10:I10"/>
    <mergeCell ref="G12:I12"/>
    <mergeCell ref="G13:G14"/>
    <mergeCell ref="H13:H14"/>
    <mergeCell ref="E13:E14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NR 2026</vt:lpstr>
      <vt:lpstr>SVR 2027-2028</vt:lpstr>
      <vt:lpstr>'NR 2026'!Oblast_tisku</vt:lpstr>
      <vt:lpstr>'SVR 2027-2028'!Oblast_tisku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2025-10-02T10:34:24Z</cp:lastPrinted>
  <dcterms:created xsi:type="dcterms:W3CDTF">2017-02-23T12:10:09Z</dcterms:created>
  <dcterms:modified xsi:type="dcterms:W3CDTF">2025-10-17T06:30:51Z</dcterms:modified>
</cp:coreProperties>
</file>