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A0770F1B-A282-450C-81CD-8E264DF2551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NR 2026" sheetId="3" r:id="rId1"/>
  </sheets>
  <definedNames>
    <definedName name="_xlnm.Print_Area" localSheetId="0">'NR 2026'!$A$1:$AC$99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3" l="1"/>
  <c r="E42" i="3"/>
  <c r="F42" i="3"/>
  <c r="G42" i="3" s="1"/>
  <c r="G41" i="3"/>
  <c r="G20" i="3"/>
  <c r="M41" i="3" l="1"/>
  <c r="M40" i="3"/>
  <c r="M39" i="3"/>
  <c r="M38" i="3"/>
  <c r="M37" i="3"/>
  <c r="M36" i="3"/>
  <c r="M35" i="3"/>
  <c r="M34" i="3"/>
  <c r="M33" i="3"/>
  <c r="M32" i="3"/>
  <c r="M30" i="3"/>
  <c r="M29" i="3"/>
  <c r="M28" i="3"/>
  <c r="M23" i="3"/>
  <c r="M22" i="3"/>
  <c r="M21" i="3"/>
  <c r="M20" i="3"/>
  <c r="M19" i="3"/>
  <c r="M18" i="3"/>
  <c r="M17" i="3"/>
  <c r="M16" i="3"/>
  <c r="M15" i="3"/>
  <c r="Y40" i="3" l="1"/>
  <c r="AA40" i="3" s="1"/>
  <c r="Y31" i="3"/>
  <c r="AA31" i="3" s="1"/>
  <c r="Y32" i="3"/>
  <c r="AA32" i="3" s="1"/>
  <c r="U40" i="3"/>
  <c r="S31" i="3"/>
  <c r="U31" i="3" s="1"/>
  <c r="S32" i="3"/>
  <c r="U32" i="3" s="1"/>
  <c r="O40" i="3"/>
  <c r="O32" i="3"/>
  <c r="G40" i="3"/>
  <c r="I40" i="3" s="1"/>
  <c r="M31" i="3"/>
  <c r="O31" i="3" s="1"/>
  <c r="G32" i="3"/>
  <c r="I32" i="3" s="1"/>
  <c r="G31" i="3"/>
  <c r="I31" i="3" s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7" i="3"/>
  <c r="Y56" i="3"/>
  <c r="Y55" i="3"/>
  <c r="Y54" i="3"/>
  <c r="Y53" i="3"/>
  <c r="S57" i="3"/>
  <c r="S56" i="3"/>
  <c r="S55" i="3"/>
  <c r="S54" i="3"/>
  <c r="S53" i="3"/>
  <c r="G56" i="3"/>
  <c r="M56" i="3" s="1"/>
  <c r="G57" i="3"/>
  <c r="Z42" i="3"/>
  <c r="X42" i="3"/>
  <c r="W42" i="3"/>
  <c r="W43" i="3" s="1"/>
  <c r="V42" i="3"/>
  <c r="Y41" i="3"/>
  <c r="Y39" i="3"/>
  <c r="Y38" i="3"/>
  <c r="Y37" i="3"/>
  <c r="Y36" i="3"/>
  <c r="Y35" i="3"/>
  <c r="Y34" i="3"/>
  <c r="Y33" i="3"/>
  <c r="Y30" i="3"/>
  <c r="Y29" i="3"/>
  <c r="Y28" i="3"/>
  <c r="Y23" i="3"/>
  <c r="Y22" i="3"/>
  <c r="Y21" i="3"/>
  <c r="Y20" i="3"/>
  <c r="Y18" i="3"/>
  <c r="Y17" i="3"/>
  <c r="Y16" i="3"/>
  <c r="Y15" i="3"/>
  <c r="S15" i="3"/>
  <c r="U15" i="3" s="1"/>
  <c r="T42" i="3"/>
  <c r="R42" i="3"/>
  <c r="Q42" i="3"/>
  <c r="P42" i="3"/>
  <c r="S41" i="3"/>
  <c r="U41" i="3" s="1"/>
  <c r="S39" i="3"/>
  <c r="U39" i="3" s="1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5" i="3"/>
  <c r="AA39" i="3"/>
  <c r="AA15" i="3"/>
  <c r="AA19" i="3"/>
  <c r="AA23" i="3"/>
  <c r="AA30" i="3"/>
  <c r="AA36" i="3"/>
  <c r="AA41" i="3"/>
  <c r="AA16" i="3"/>
  <c r="AA20" i="3"/>
  <c r="AA33" i="3"/>
  <c r="AA37" i="3"/>
  <c r="AA17" i="3"/>
  <c r="AA21" i="3"/>
  <c r="AA28" i="3"/>
  <c r="AA34" i="3"/>
  <c r="AA38" i="3"/>
  <c r="Z43" i="3"/>
  <c r="X43" i="3"/>
  <c r="V43" i="3"/>
  <c r="Y42" i="3"/>
  <c r="R43" i="3"/>
  <c r="T43" i="3"/>
  <c r="S42" i="3"/>
  <c r="Q43" i="3"/>
  <c r="U42" i="3"/>
  <c r="P43" i="3"/>
  <c r="G28" i="3"/>
  <c r="G15" i="3"/>
  <c r="AA24" i="3" l="1"/>
  <c r="AA42" i="3"/>
  <c r="Y43" i="3"/>
  <c r="S43" i="3"/>
  <c r="U43" i="3"/>
  <c r="AA43" i="3" l="1"/>
  <c r="AA44" i="3" s="1"/>
  <c r="U44" i="3"/>
  <c r="G18" i="3"/>
  <c r="G54" i="3" l="1"/>
  <c r="M54" i="3" s="1"/>
  <c r="G55" i="3"/>
  <c r="M55" i="3" s="1"/>
  <c r="G53" i="3"/>
  <c r="M53" i="3" l="1"/>
  <c r="N42" i="3"/>
  <c r="L42" i="3"/>
  <c r="K42" i="3"/>
  <c r="O36" i="3"/>
  <c r="AB36" i="3" s="1"/>
  <c r="J42" i="3"/>
  <c r="H42" i="3"/>
  <c r="I41" i="3"/>
  <c r="I42" i="3" s="1"/>
  <c r="G29" i="3"/>
  <c r="G33" i="3"/>
  <c r="G34" i="3"/>
  <c r="G35" i="3"/>
  <c r="G36" i="3"/>
  <c r="G37" i="3"/>
  <c r="G38" i="3"/>
  <c r="G39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42" i="3"/>
  <c r="I21" i="3"/>
  <c r="I17" i="3"/>
  <c r="I36" i="3"/>
  <c r="I29" i="3"/>
  <c r="O41" i="3"/>
  <c r="AB41" i="3" s="1"/>
  <c r="I16" i="3"/>
  <c r="I39" i="3"/>
  <c r="I35" i="3"/>
  <c r="O37" i="3"/>
  <c r="AB37" i="3" s="1"/>
  <c r="I23" i="3"/>
  <c r="I19" i="3"/>
  <c r="I38" i="3"/>
  <c r="I34" i="3"/>
  <c r="O28" i="3"/>
  <c r="AB28" i="3" s="1"/>
  <c r="O34" i="3"/>
  <c r="AB34" i="3" s="1"/>
  <c r="I22" i="3"/>
  <c r="I30" i="3"/>
  <c r="I37" i="3"/>
  <c r="I33" i="3"/>
  <c r="O29" i="3"/>
  <c r="AB29" i="3" s="1"/>
  <c r="O35" i="3"/>
  <c r="AB35" i="3" s="1"/>
  <c r="O39" i="3"/>
  <c r="AB39" i="3" s="1"/>
  <c r="O33" i="3"/>
  <c r="AB33" i="3" s="1"/>
  <c r="K43" i="3"/>
  <c r="E43" i="3"/>
  <c r="N43" i="3"/>
  <c r="J43" i="3"/>
  <c r="O38" i="3"/>
  <c r="AB38" i="3" s="1"/>
  <c r="L43" i="3"/>
  <c r="H43" i="3"/>
  <c r="D42" i="3"/>
  <c r="F43" i="3"/>
  <c r="O24" i="3" l="1"/>
  <c r="AB24" i="3" s="1"/>
  <c r="I24" i="3"/>
  <c r="O30" i="3"/>
  <c r="AB30" i="3" s="1"/>
  <c r="D43" i="3"/>
  <c r="G43" i="3"/>
  <c r="M43" i="3"/>
  <c r="O42" i="3" l="1"/>
  <c r="AB42" i="3" s="1"/>
  <c r="I43" i="3"/>
  <c r="I44" i="3" s="1"/>
  <c r="O43" i="3" l="1"/>
  <c r="AB43" i="3" s="1"/>
  <c r="O44" i="3" l="1"/>
  <c r="AB44" i="3" s="1"/>
</calcChain>
</file>

<file path=xl/sharedStrings.xml><?xml version="1.0" encoding="utf-8"?>
<sst xmlns="http://schemas.openxmlformats.org/spreadsheetml/2006/main" count="204" uniqueCount="115">
  <si>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</si>
  <si>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</si>
  <si>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</si>
  <si>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</si>
  <si>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</si>
  <si>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</si>
  <si>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</si>
  <si>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</si>
  <si>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</si>
  <si>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</si>
  <si>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</si>
  <si>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</si>
  <si>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</si>
  <si>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</si>
  <si>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</si>
  <si>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</si>
  <si>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</si>
  <si>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</si>
  <si>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</si>
  <si>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</si>
  <si>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</si>
  <si>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</si>
  <si>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</si>
  <si>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</si>
  <si>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</si>
  <si>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</si>
  <si>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</si>
  <si>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</si>
  <si>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</si>
  <si>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</si>
  <si>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</si>
  <si>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</si>
  <si>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</si>
  <si>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</si>
  <si>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</si>
  <si>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</si>
  <si>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</si>
  <si>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</si>
  <si>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</si>
  <si>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</si>
  <si>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</si>
  <si>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</si>
  <si>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</si>
  <si>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</si>
  <si>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</si>
  <si>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</si>
  <si>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</si>
  <si>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</si>
  <si>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</si>
  <si>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</si>
  <si>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</si>
  <si>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</si>
  <si>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</si>
  <si>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</si>
  <si>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</si>
  <si>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</si>
  <si>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</si>
  <si>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</si>
  <si>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</si>
  <si>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</si>
  <si>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</si>
  <si>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</si>
  <si>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</si>
  <si>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</si>
  <si>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</si>
  <si>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</si>
  <si>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</si>
  <si>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</si>
  <si>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</si>
  <si>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</si>
  <si>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</si>
  <si>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</si>
  <si>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</si>
  <si>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</si>
  <si>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</si>
  <si>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</si>
  <si>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</si>
  <si>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</si>
  <si>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</si>
  <si>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</si>
  <si>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</si>
  <si>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</si>
  <si>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</si>
  <si>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</si>
  <si>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</si>
  <si>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</si>
  <si>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</si>
  <si>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</si>
  <si>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</si>
  <si>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</si>
  <si>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</si>
  <si>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</si>
  <si>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</si>
  <si>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</si>
  <si>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</si>
  <si>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</si>
  <si>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</si>
  <si>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</si>
  <si>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</si>
  <si>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</si>
  <si>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</si>
  <si>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</si>
  <si>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</si>
  <si>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</si>
  <si>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</si>
  <si>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Městské lesy Chomutov, příspěvková organizace</t>
  </si>
  <si>
    <t>Hora Svatého Šebestiána 90, 431 82</t>
  </si>
  <si>
    <t>Prodané zboží</t>
  </si>
  <si>
    <t>Aktivace oběžného majetku</t>
  </si>
  <si>
    <t>Tvorba a zúčtování rezerv</t>
  </si>
  <si>
    <t>22.</t>
  </si>
  <si>
    <t>24.</t>
  </si>
  <si>
    <t>27.</t>
  </si>
  <si>
    <t>Ing. Veronika Purkrábek, ekonom</t>
  </si>
  <si>
    <t>Petr Markes, ředitel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</si>
</sst>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26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0" borderId="23" xfId="0" applyNumberFormat="1" applyBorder="1" applyAlignment="1">
      <alignment horizontal="right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1" fillId="5" borderId="34" xfId="0" applyNumberFormat="1" applyFont="1" applyFill="1" applyBorder="1"/>
    <xf numFmtId="10" fontId="7" fillId="0" borderId="15" xfId="0" applyNumberFormat="1" applyFont="1" applyBorder="1"/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31"/>
  <sheetViews>
    <sheetView showGridLines="0" tabSelected="1" zoomScale="80" zoomScaleNormal="80" zoomScaleSheetLayoutView="80" workbookViewId="0">
      <selection activeCell="X34" sqref="X3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100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07" t="s">
        <v>105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79">
        <v>46790080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08" t="s">
        <v>106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186" t="s">
        <v>37</v>
      </c>
      <c r="C10" s="212" t="s">
        <v>38</v>
      </c>
      <c r="D10" s="163" t="s">
        <v>101</v>
      </c>
      <c r="E10" s="164"/>
      <c r="F10" s="164"/>
      <c r="G10" s="164"/>
      <c r="H10" s="164"/>
      <c r="I10" s="165"/>
      <c r="J10" s="163" t="s">
        <v>102</v>
      </c>
      <c r="K10" s="164"/>
      <c r="L10" s="164"/>
      <c r="M10" s="164"/>
      <c r="N10" s="164"/>
      <c r="O10" s="165"/>
      <c r="P10" s="163" t="s">
        <v>103</v>
      </c>
      <c r="Q10" s="164"/>
      <c r="R10" s="164"/>
      <c r="S10" s="164"/>
      <c r="T10" s="164"/>
      <c r="U10" s="165"/>
      <c r="V10" s="163" t="s">
        <v>104</v>
      </c>
      <c r="W10" s="164"/>
      <c r="X10" s="164"/>
      <c r="Y10" s="164"/>
      <c r="Z10" s="164"/>
      <c r="AA10" s="165"/>
      <c r="AB10" s="223" t="s">
        <v>99</v>
      </c>
      <c r="AC10" s="3"/>
      <c r="AD10" s="3"/>
    </row>
    <row r="11" spans="1:30" ht="30.75" customHeight="1" thickBot="1" x14ac:dyDescent="0.3">
      <c r="A11" s="3"/>
      <c r="B11" s="187"/>
      <c r="C11" s="213"/>
      <c r="D11" s="166" t="s">
        <v>39</v>
      </c>
      <c r="E11" s="167"/>
      <c r="F11" s="167"/>
      <c r="G11" s="168"/>
      <c r="H11" s="7" t="s">
        <v>40</v>
      </c>
      <c r="I11" s="7" t="s">
        <v>61</v>
      </c>
      <c r="J11" s="166" t="s">
        <v>39</v>
      </c>
      <c r="K11" s="167"/>
      <c r="L11" s="167"/>
      <c r="M11" s="168"/>
      <c r="N11" s="7" t="s">
        <v>40</v>
      </c>
      <c r="O11" s="7" t="s">
        <v>61</v>
      </c>
      <c r="P11" s="166" t="s">
        <v>39</v>
      </c>
      <c r="Q11" s="167"/>
      <c r="R11" s="167"/>
      <c r="S11" s="168"/>
      <c r="T11" s="7" t="s">
        <v>40</v>
      </c>
      <c r="U11" s="7" t="s">
        <v>61</v>
      </c>
      <c r="V11" s="166" t="s">
        <v>39</v>
      </c>
      <c r="W11" s="167"/>
      <c r="X11" s="167"/>
      <c r="Y11" s="168"/>
      <c r="Z11" s="7" t="s">
        <v>40</v>
      </c>
      <c r="AA11" s="7" t="s">
        <v>61</v>
      </c>
      <c r="AB11" s="224"/>
      <c r="AC11" s="3"/>
      <c r="AD11" s="3"/>
    </row>
    <row r="12" spans="1:30" ht="15.75" customHeight="1" thickBot="1" x14ac:dyDescent="0.3">
      <c r="A12" s="3"/>
      <c r="B12" s="187"/>
      <c r="C12" s="214"/>
      <c r="D12" s="169" t="s">
        <v>62</v>
      </c>
      <c r="E12" s="170"/>
      <c r="F12" s="170"/>
      <c r="G12" s="170"/>
      <c r="H12" s="170"/>
      <c r="I12" s="171"/>
      <c r="J12" s="169" t="s">
        <v>62</v>
      </c>
      <c r="K12" s="170"/>
      <c r="L12" s="170"/>
      <c r="M12" s="170"/>
      <c r="N12" s="170"/>
      <c r="O12" s="171"/>
      <c r="P12" s="169" t="s">
        <v>62</v>
      </c>
      <c r="Q12" s="170"/>
      <c r="R12" s="170"/>
      <c r="S12" s="170"/>
      <c r="T12" s="170"/>
      <c r="U12" s="171"/>
      <c r="V12" s="169" t="s">
        <v>62</v>
      </c>
      <c r="W12" s="170"/>
      <c r="X12" s="170"/>
      <c r="Y12" s="170"/>
      <c r="Z12" s="170"/>
      <c r="AA12" s="171"/>
      <c r="AB12" s="224"/>
      <c r="AC12" s="3"/>
      <c r="AD12" s="3"/>
    </row>
    <row r="13" spans="1:30" ht="15.75" customHeight="1" thickBot="1" x14ac:dyDescent="0.3">
      <c r="A13" s="3"/>
      <c r="B13" s="188"/>
      <c r="C13" s="215"/>
      <c r="D13" s="172" t="s">
        <v>57</v>
      </c>
      <c r="E13" s="173"/>
      <c r="F13" s="173"/>
      <c r="G13" s="174" t="s">
        <v>63</v>
      </c>
      <c r="H13" s="176" t="s">
        <v>66</v>
      </c>
      <c r="I13" s="178" t="s">
        <v>62</v>
      </c>
      <c r="J13" s="172" t="s">
        <v>57</v>
      </c>
      <c r="K13" s="173"/>
      <c r="L13" s="173"/>
      <c r="M13" s="174" t="s">
        <v>63</v>
      </c>
      <c r="N13" s="176" t="s">
        <v>66</v>
      </c>
      <c r="O13" s="178" t="s">
        <v>62</v>
      </c>
      <c r="P13" s="172" t="s">
        <v>57</v>
      </c>
      <c r="Q13" s="173"/>
      <c r="R13" s="173"/>
      <c r="S13" s="174" t="s">
        <v>63</v>
      </c>
      <c r="T13" s="176" t="s">
        <v>66</v>
      </c>
      <c r="U13" s="178" t="s">
        <v>62</v>
      </c>
      <c r="V13" s="172" t="s">
        <v>57</v>
      </c>
      <c r="W13" s="173"/>
      <c r="X13" s="173"/>
      <c r="Y13" s="174" t="s">
        <v>63</v>
      </c>
      <c r="Z13" s="176" t="s">
        <v>66</v>
      </c>
      <c r="AA13" s="178" t="s">
        <v>62</v>
      </c>
      <c r="AB13" s="224"/>
      <c r="AC13" s="3"/>
      <c r="AD13" s="3"/>
    </row>
    <row r="14" spans="1:30" ht="15.75" thickBot="1" x14ac:dyDescent="0.3">
      <c r="A14" s="3"/>
      <c r="B14" s="8"/>
      <c r="C14" s="9"/>
      <c r="D14" s="127" t="s">
        <v>58</v>
      </c>
      <c r="E14" s="128" t="s">
        <v>90</v>
      </c>
      <c r="F14" s="128" t="s">
        <v>59</v>
      </c>
      <c r="G14" s="175"/>
      <c r="H14" s="177"/>
      <c r="I14" s="179"/>
      <c r="J14" s="127" t="s">
        <v>58</v>
      </c>
      <c r="K14" s="128" t="s">
        <v>90</v>
      </c>
      <c r="L14" s="128" t="s">
        <v>59</v>
      </c>
      <c r="M14" s="175"/>
      <c r="N14" s="177"/>
      <c r="O14" s="179"/>
      <c r="P14" s="127" t="s">
        <v>58</v>
      </c>
      <c r="Q14" s="128" t="s">
        <v>90</v>
      </c>
      <c r="R14" s="128" t="s">
        <v>59</v>
      </c>
      <c r="S14" s="175"/>
      <c r="T14" s="177"/>
      <c r="U14" s="179"/>
      <c r="V14" s="127" t="s">
        <v>58</v>
      </c>
      <c r="W14" s="128" t="s">
        <v>90</v>
      </c>
      <c r="X14" s="128" t="s">
        <v>59</v>
      </c>
      <c r="Y14" s="175"/>
      <c r="Z14" s="177"/>
      <c r="AA14" s="179"/>
      <c r="AB14" s="225"/>
      <c r="AC14" s="3"/>
      <c r="AD14" s="3"/>
    </row>
    <row r="15" spans="1:30" x14ac:dyDescent="0.25">
      <c r="A15" s="3"/>
      <c r="B15" s="32" t="s">
        <v>0</v>
      </c>
      <c r="C15" s="33" t="s">
        <v>52</v>
      </c>
      <c r="D15" s="10"/>
      <c r="E15" s="11"/>
      <c r="F15" s="52">
        <v>9631.5</v>
      </c>
      <c r="G15" s="58">
        <f>SUM(D15:F15)</f>
        <v>9631.5</v>
      </c>
      <c r="H15" s="61">
        <v>331.5</v>
      </c>
      <c r="I15" s="12">
        <f>G15+H15</f>
        <v>9963</v>
      </c>
      <c r="J15" s="10"/>
      <c r="K15" s="11"/>
      <c r="L15" s="52">
        <v>6500</v>
      </c>
      <c r="M15" s="58">
        <f>SUM(J15:L15)</f>
        <v>6500</v>
      </c>
      <c r="N15" s="61">
        <v>400</v>
      </c>
      <c r="O15" s="145">
        <f>M15+N15</f>
        <v>6900</v>
      </c>
      <c r="P15" s="10"/>
      <c r="Q15" s="11"/>
      <c r="R15" s="52">
        <v>5445</v>
      </c>
      <c r="S15" s="58">
        <f>SUM(P15:R15)</f>
        <v>5445</v>
      </c>
      <c r="T15" s="61">
        <v>392</v>
      </c>
      <c r="U15" s="12">
        <f>S15+T15</f>
        <v>5837</v>
      </c>
      <c r="V15" s="10"/>
      <c r="W15" s="11"/>
      <c r="X15" s="52">
        <v>7500</v>
      </c>
      <c r="Y15" s="58">
        <f>SUM(V15:X15)</f>
        <v>7500</v>
      </c>
      <c r="Z15" s="61">
        <v>400</v>
      </c>
      <c r="AA15" s="12">
        <f>Y15+Z15</f>
        <v>7900</v>
      </c>
      <c r="AB15" s="131">
        <f>(AA15/O15)</f>
        <v>1.144927536231884</v>
      </c>
      <c r="AC15" s="3"/>
      <c r="AD15" s="3"/>
    </row>
    <row r="16" spans="1:30" x14ac:dyDescent="0.25">
      <c r="A16" s="3"/>
      <c r="B16" s="13" t="s">
        <v>1</v>
      </c>
      <c r="C16" s="114" t="s">
        <v>60</v>
      </c>
      <c r="D16" s="53">
        <v>12000</v>
      </c>
      <c r="E16" s="14"/>
      <c r="F16" s="14"/>
      <c r="G16" s="59">
        <f t="shared" ref="G16:G23" si="0">SUM(D16:F16)</f>
        <v>12000</v>
      </c>
      <c r="H16" s="62"/>
      <c r="I16" s="12">
        <f t="shared" ref="I16:I23" si="1">G16+H16</f>
        <v>12000</v>
      </c>
      <c r="J16" s="53">
        <v>11000</v>
      </c>
      <c r="K16" s="14"/>
      <c r="L16" s="14"/>
      <c r="M16" s="59">
        <f t="shared" ref="M16:M23" si="2">SUM(J16:L16)</f>
        <v>11000</v>
      </c>
      <c r="N16" s="62"/>
      <c r="O16" s="145">
        <f t="shared" ref="O16:O20" si="3">M16+N16</f>
        <v>11000</v>
      </c>
      <c r="P16" s="53">
        <v>5500</v>
      </c>
      <c r="Q16" s="14"/>
      <c r="R16" s="14"/>
      <c r="S16" s="59">
        <f t="shared" ref="S16:S23" si="4">SUM(P16:R16)</f>
        <v>5500</v>
      </c>
      <c r="T16" s="62"/>
      <c r="U16" s="12">
        <f t="shared" ref="U16:U20" si="5">S16+T16</f>
        <v>5500</v>
      </c>
      <c r="V16" s="53">
        <v>11000</v>
      </c>
      <c r="W16" s="14"/>
      <c r="X16" s="14"/>
      <c r="Y16" s="59">
        <f t="shared" ref="Y16:Y23" si="6">SUM(V16:X16)</f>
        <v>11000</v>
      </c>
      <c r="Z16" s="62"/>
      <c r="AA16" s="12">
        <f t="shared" ref="AA16:AA20" si="7">Y16+Z16</f>
        <v>11000</v>
      </c>
      <c r="AB16" s="131">
        <f t="shared" ref="AB16:AB24" si="8">(AA16/O16)</f>
        <v>1</v>
      </c>
      <c r="AC16" s="3"/>
      <c r="AD16" s="3"/>
    </row>
    <row r="17" spans="1:30" x14ac:dyDescent="0.25">
      <c r="A17" s="3"/>
      <c r="B17" s="13" t="s">
        <v>3</v>
      </c>
      <c r="C17" s="115" t="s">
        <v>79</v>
      </c>
      <c r="D17" s="54"/>
      <c r="E17" s="15"/>
      <c r="F17" s="15"/>
      <c r="G17" s="59">
        <f t="shared" si="0"/>
        <v>0</v>
      </c>
      <c r="H17" s="63"/>
      <c r="I17" s="12">
        <f t="shared" si="1"/>
        <v>0</v>
      </c>
      <c r="J17" s="54"/>
      <c r="K17" s="15"/>
      <c r="L17" s="15"/>
      <c r="M17" s="59">
        <f t="shared" si="2"/>
        <v>0</v>
      </c>
      <c r="N17" s="63"/>
      <c r="O17" s="145">
        <f t="shared" si="3"/>
        <v>0</v>
      </c>
      <c r="P17" s="54"/>
      <c r="Q17" s="15"/>
      <c r="R17" s="15"/>
      <c r="S17" s="59">
        <f t="shared" si="4"/>
        <v>0</v>
      </c>
      <c r="T17" s="63"/>
      <c r="U17" s="12">
        <f t="shared" si="5"/>
        <v>0</v>
      </c>
      <c r="V17" s="54"/>
      <c r="W17" s="15"/>
      <c r="X17" s="15"/>
      <c r="Y17" s="59">
        <f t="shared" si="6"/>
        <v>0</v>
      </c>
      <c r="Z17" s="63"/>
      <c r="AA17" s="12">
        <f t="shared" si="7"/>
        <v>0</v>
      </c>
      <c r="AB17" s="131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6" t="s">
        <v>53</v>
      </c>
      <c r="D18" s="16"/>
      <c r="E18" s="55">
        <v>2160.6999999999998</v>
      </c>
      <c r="F18" s="15"/>
      <c r="G18" s="59">
        <f t="shared" si="0"/>
        <v>2160.6999999999998</v>
      </c>
      <c r="H18" s="61"/>
      <c r="I18" s="12">
        <f t="shared" si="1"/>
        <v>2160.6999999999998</v>
      </c>
      <c r="J18" s="16"/>
      <c r="K18" s="55">
        <v>3500</v>
      </c>
      <c r="L18" s="15"/>
      <c r="M18" s="59">
        <f t="shared" si="2"/>
        <v>3500</v>
      </c>
      <c r="N18" s="61"/>
      <c r="O18" s="145">
        <f t="shared" si="3"/>
        <v>3500</v>
      </c>
      <c r="P18" s="16"/>
      <c r="Q18" s="55">
        <v>3326</v>
      </c>
      <c r="R18" s="15"/>
      <c r="S18" s="59">
        <f t="shared" si="4"/>
        <v>3326</v>
      </c>
      <c r="T18" s="61">
        <v>0</v>
      </c>
      <c r="U18" s="12">
        <f t="shared" si="5"/>
        <v>3326</v>
      </c>
      <c r="V18" s="16"/>
      <c r="W18" s="55">
        <v>3000</v>
      </c>
      <c r="X18" s="15"/>
      <c r="Y18" s="59">
        <f t="shared" si="6"/>
        <v>3000</v>
      </c>
      <c r="Z18" s="61"/>
      <c r="AA18" s="12">
        <f t="shared" si="7"/>
        <v>3000</v>
      </c>
      <c r="AB18" s="131">
        <f t="shared" si="8"/>
        <v>0.8571428571428571</v>
      </c>
      <c r="AC18" s="3"/>
      <c r="AD18" s="3"/>
    </row>
    <row r="19" spans="1:30" x14ac:dyDescent="0.25">
      <c r="A19" s="3"/>
      <c r="B19" s="13" t="s">
        <v>7</v>
      </c>
      <c r="C19" s="36" t="s">
        <v>46</v>
      </c>
      <c r="D19" s="17"/>
      <c r="E19" s="15"/>
      <c r="F19" s="55">
        <v>642.1</v>
      </c>
      <c r="G19" s="59">
        <f t="shared" si="0"/>
        <v>642.1</v>
      </c>
      <c r="H19" s="61"/>
      <c r="I19" s="12">
        <f t="shared" si="1"/>
        <v>642.1</v>
      </c>
      <c r="J19" s="17"/>
      <c r="K19" s="15"/>
      <c r="L19" s="55">
        <v>757</v>
      </c>
      <c r="M19" s="59">
        <f t="shared" si="2"/>
        <v>757</v>
      </c>
      <c r="N19" s="61"/>
      <c r="O19" s="145">
        <f t="shared" si="3"/>
        <v>757</v>
      </c>
      <c r="P19" s="17"/>
      <c r="Q19" s="15"/>
      <c r="R19" s="55">
        <v>116</v>
      </c>
      <c r="S19" s="59">
        <f t="shared" si="4"/>
        <v>116</v>
      </c>
      <c r="T19" s="61">
        <v>0</v>
      </c>
      <c r="U19" s="12">
        <f t="shared" si="5"/>
        <v>116</v>
      </c>
      <c r="V19" s="17"/>
      <c r="W19" s="15"/>
      <c r="X19" s="55">
        <v>453</v>
      </c>
      <c r="Y19" s="59">
        <v>453</v>
      </c>
      <c r="Z19" s="61"/>
      <c r="AA19" s="12">
        <f t="shared" si="7"/>
        <v>453</v>
      </c>
      <c r="AB19" s="131">
        <f t="shared" si="8"/>
        <v>0.59841479524438568</v>
      </c>
      <c r="AC19" s="3"/>
      <c r="AD19" s="3"/>
    </row>
    <row r="20" spans="1:30" x14ac:dyDescent="0.25">
      <c r="A20" s="3"/>
      <c r="B20" s="13" t="s">
        <v>9</v>
      </c>
      <c r="C20" s="117" t="s">
        <v>47</v>
      </c>
      <c r="D20" s="16"/>
      <c r="E20" s="14"/>
      <c r="F20" s="56">
        <v>98</v>
      </c>
      <c r="G20" s="59">
        <f t="shared" si="0"/>
        <v>98</v>
      </c>
      <c r="H20" s="61"/>
      <c r="I20" s="12">
        <f t="shared" si="1"/>
        <v>98</v>
      </c>
      <c r="J20" s="16"/>
      <c r="K20" s="14"/>
      <c r="L20" s="56">
        <v>0</v>
      </c>
      <c r="M20" s="59">
        <f t="shared" si="2"/>
        <v>0</v>
      </c>
      <c r="N20" s="61"/>
      <c r="O20" s="145">
        <f t="shared" si="3"/>
        <v>0</v>
      </c>
      <c r="P20" s="16"/>
      <c r="Q20" s="14"/>
      <c r="R20" s="56">
        <v>600</v>
      </c>
      <c r="S20" s="59">
        <f t="shared" si="4"/>
        <v>600</v>
      </c>
      <c r="T20" s="61">
        <v>0</v>
      </c>
      <c r="U20" s="12">
        <f t="shared" si="5"/>
        <v>600</v>
      </c>
      <c r="V20" s="16"/>
      <c r="W20" s="14"/>
      <c r="X20" s="56">
        <v>600</v>
      </c>
      <c r="Y20" s="59">
        <f t="shared" si="6"/>
        <v>600</v>
      </c>
      <c r="Z20" s="61"/>
      <c r="AA20" s="12">
        <f t="shared" si="7"/>
        <v>600</v>
      </c>
      <c r="AB20" s="131" t="e">
        <f t="shared" si="8"/>
        <v>#DIV/0!</v>
      </c>
      <c r="AC20" s="3"/>
      <c r="AD20" s="3"/>
    </row>
    <row r="21" spans="1:30" x14ac:dyDescent="0.25">
      <c r="A21" s="3"/>
      <c r="B21" s="13" t="s">
        <v>11</v>
      </c>
      <c r="C21" s="35" t="s">
        <v>2</v>
      </c>
      <c r="D21" s="16"/>
      <c r="E21" s="14"/>
      <c r="F21" s="56">
        <v>514.9</v>
      </c>
      <c r="G21" s="59">
        <f t="shared" si="0"/>
        <v>514.9</v>
      </c>
      <c r="H21" s="64"/>
      <c r="I21" s="12">
        <f>G21+H21</f>
        <v>514.9</v>
      </c>
      <c r="J21" s="16"/>
      <c r="K21" s="14"/>
      <c r="L21" s="56">
        <v>450</v>
      </c>
      <c r="M21" s="59">
        <f t="shared" si="2"/>
        <v>450</v>
      </c>
      <c r="N21" s="64"/>
      <c r="O21" s="145">
        <f>M21+N21</f>
        <v>450</v>
      </c>
      <c r="P21" s="16"/>
      <c r="Q21" s="14"/>
      <c r="R21" s="56">
        <v>202</v>
      </c>
      <c r="S21" s="59">
        <f t="shared" si="4"/>
        <v>202</v>
      </c>
      <c r="T21" s="64">
        <v>0</v>
      </c>
      <c r="U21" s="12">
        <f>S21+T21</f>
        <v>202</v>
      </c>
      <c r="V21" s="16"/>
      <c r="W21" s="14"/>
      <c r="X21" s="56">
        <v>450</v>
      </c>
      <c r="Y21" s="59">
        <f t="shared" si="6"/>
        <v>450</v>
      </c>
      <c r="Z21" s="64"/>
      <c r="AA21" s="12">
        <f>Y21+Z21</f>
        <v>450</v>
      </c>
      <c r="AB21" s="131">
        <f t="shared" si="8"/>
        <v>1</v>
      </c>
      <c r="AC21" s="3"/>
      <c r="AD21" s="3"/>
    </row>
    <row r="22" spans="1:30" x14ac:dyDescent="0.25">
      <c r="A22" s="3"/>
      <c r="B22" s="13" t="s">
        <v>13</v>
      </c>
      <c r="C22" s="35" t="s">
        <v>4</v>
      </c>
      <c r="D22" s="16"/>
      <c r="E22" s="14"/>
      <c r="F22" s="56">
        <v>0</v>
      </c>
      <c r="G22" s="59">
        <f t="shared" si="0"/>
        <v>0</v>
      </c>
      <c r="H22" s="64"/>
      <c r="I22" s="12">
        <f t="shared" si="1"/>
        <v>0</v>
      </c>
      <c r="J22" s="16"/>
      <c r="K22" s="14"/>
      <c r="L22" s="56">
        <v>0</v>
      </c>
      <c r="M22" s="59">
        <f t="shared" si="2"/>
        <v>0</v>
      </c>
      <c r="N22" s="64"/>
      <c r="O22" s="145">
        <f t="shared" ref="O22:O23" si="9">M22+N22</f>
        <v>0</v>
      </c>
      <c r="P22" s="16"/>
      <c r="Q22" s="14"/>
      <c r="R22" s="56">
        <v>0</v>
      </c>
      <c r="S22" s="59">
        <f t="shared" si="4"/>
        <v>0</v>
      </c>
      <c r="T22" s="64">
        <v>0</v>
      </c>
      <c r="U22" s="12">
        <f t="shared" ref="U22:U23" si="10">S22+T22</f>
        <v>0</v>
      </c>
      <c r="V22" s="16"/>
      <c r="W22" s="14"/>
      <c r="X22" s="56">
        <v>0</v>
      </c>
      <c r="Y22" s="59">
        <f t="shared" si="6"/>
        <v>0</v>
      </c>
      <c r="Z22" s="64"/>
      <c r="AA22" s="12">
        <f t="shared" ref="AA22:AA23" si="11">Y22+Z22</f>
        <v>0</v>
      </c>
      <c r="AB22" s="131" t="e">
        <f t="shared" si="8"/>
        <v>#DIV/0!</v>
      </c>
      <c r="AC22" s="3"/>
      <c r="AD22" s="3"/>
    </row>
    <row r="23" spans="1:30" ht="15.75" thickBot="1" x14ac:dyDescent="0.3">
      <c r="A23" s="3"/>
      <c r="B23" s="118" t="s">
        <v>15</v>
      </c>
      <c r="C23" s="119" t="s">
        <v>6</v>
      </c>
      <c r="D23" s="18"/>
      <c r="E23" s="19"/>
      <c r="F23" s="57">
        <v>0</v>
      </c>
      <c r="G23" s="60">
        <f t="shared" si="0"/>
        <v>0</v>
      </c>
      <c r="H23" s="65"/>
      <c r="I23" s="20">
        <f t="shared" si="1"/>
        <v>0</v>
      </c>
      <c r="J23" s="18"/>
      <c r="K23" s="19"/>
      <c r="L23" s="57">
        <v>0</v>
      </c>
      <c r="M23" s="60">
        <f t="shared" si="2"/>
        <v>0</v>
      </c>
      <c r="N23" s="65"/>
      <c r="O23" s="146">
        <f t="shared" si="9"/>
        <v>0</v>
      </c>
      <c r="P23" s="18"/>
      <c r="Q23" s="19"/>
      <c r="R23" s="57">
        <v>0</v>
      </c>
      <c r="S23" s="60">
        <f t="shared" si="4"/>
        <v>0</v>
      </c>
      <c r="T23" s="65">
        <v>0</v>
      </c>
      <c r="U23" s="20">
        <f t="shared" si="10"/>
        <v>0</v>
      </c>
      <c r="V23" s="18"/>
      <c r="W23" s="19"/>
      <c r="X23" s="57">
        <v>0</v>
      </c>
      <c r="Y23" s="60">
        <f t="shared" si="6"/>
        <v>0</v>
      </c>
      <c r="Z23" s="65"/>
      <c r="AA23" s="20">
        <f t="shared" si="11"/>
        <v>0</v>
      </c>
      <c r="AB23" s="134" t="e">
        <f t="shared" si="8"/>
        <v>#DIV/0!</v>
      </c>
      <c r="AC23" s="3"/>
      <c r="AD23" s="3"/>
    </row>
    <row r="24" spans="1:30" ht="15.75" thickBot="1" x14ac:dyDescent="0.3">
      <c r="A24" s="3"/>
      <c r="B24" s="21" t="s">
        <v>17</v>
      </c>
      <c r="C24" s="22" t="s">
        <v>8</v>
      </c>
      <c r="D24" s="23">
        <f>SUM(D15:D21)</f>
        <v>12000</v>
      </c>
      <c r="E24" s="24">
        <f>SUM(E15:E21)</f>
        <v>2160.6999999999998</v>
      </c>
      <c r="F24" s="24">
        <f>SUM(F15:F21)</f>
        <v>10886.5</v>
      </c>
      <c r="G24" s="25">
        <f>SUM(D24:F24)</f>
        <v>25047.200000000001</v>
      </c>
      <c r="H24" s="26">
        <f>SUM(H15:H21)</f>
        <v>331.5</v>
      </c>
      <c r="I24" s="26">
        <f>SUM(I15:I21)</f>
        <v>25378.7</v>
      </c>
      <c r="J24" s="147">
        <f>SUM(J15:J21)</f>
        <v>11000</v>
      </c>
      <c r="K24" s="148">
        <f>SUM(K15:K21)</f>
        <v>3500</v>
      </c>
      <c r="L24" s="148">
        <f>SUM(L15:L21)</f>
        <v>7707</v>
      </c>
      <c r="M24" s="149">
        <f>SUM(J24:L24)</f>
        <v>22207</v>
      </c>
      <c r="N24" s="150">
        <f>SUM(N15:N21)</f>
        <v>400</v>
      </c>
      <c r="O24" s="150">
        <f>SUM(O15:O21)</f>
        <v>22607</v>
      </c>
      <c r="P24" s="23">
        <f>SUM(P15:P21)</f>
        <v>5500</v>
      </c>
      <c r="Q24" s="24">
        <f>SUM(Q15:Q21)</f>
        <v>3326</v>
      </c>
      <c r="R24" s="24">
        <f>SUM(R15:R21)</f>
        <v>6363</v>
      </c>
      <c r="S24" s="25">
        <f>SUM(P24:R24)</f>
        <v>15189</v>
      </c>
      <c r="T24" s="26">
        <f>SUM(T15:T21)</f>
        <v>392</v>
      </c>
      <c r="U24" s="26">
        <f>SUM(U15:U21)</f>
        <v>15581</v>
      </c>
      <c r="V24" s="23">
        <f>SUM(V15:V21)</f>
        <v>11000</v>
      </c>
      <c r="W24" s="24">
        <f>SUM(W15:W21)</f>
        <v>3000</v>
      </c>
      <c r="X24" s="24">
        <f>SUM(X15:X21)</f>
        <v>9003</v>
      </c>
      <c r="Y24" s="25">
        <f>SUM(V24:X24)</f>
        <v>23003</v>
      </c>
      <c r="Z24" s="26">
        <f>SUM(Z15:Z21)</f>
        <v>400</v>
      </c>
      <c r="AA24" s="26">
        <f>SUM(AA15:AA21)</f>
        <v>23403</v>
      </c>
      <c r="AB24" s="135">
        <f t="shared" si="8"/>
        <v>1.0352103330826734</v>
      </c>
      <c r="AC24" s="3"/>
      <c r="AD24" s="3"/>
    </row>
    <row r="25" spans="1:30" ht="15.75" customHeight="1" thickBot="1" x14ac:dyDescent="0.3">
      <c r="A25" s="3"/>
      <c r="B25" s="27"/>
      <c r="C25" s="28"/>
      <c r="D25" s="180" t="s">
        <v>68</v>
      </c>
      <c r="E25" s="181"/>
      <c r="F25" s="181"/>
      <c r="G25" s="182"/>
      <c r="H25" s="182"/>
      <c r="I25" s="183"/>
      <c r="J25" s="194" t="s">
        <v>68</v>
      </c>
      <c r="K25" s="195"/>
      <c r="L25" s="195"/>
      <c r="M25" s="196"/>
      <c r="N25" s="196"/>
      <c r="O25" s="197"/>
      <c r="P25" s="180" t="s">
        <v>68</v>
      </c>
      <c r="Q25" s="181"/>
      <c r="R25" s="181"/>
      <c r="S25" s="182"/>
      <c r="T25" s="182"/>
      <c r="U25" s="183"/>
      <c r="V25" s="180" t="s">
        <v>68</v>
      </c>
      <c r="W25" s="181"/>
      <c r="X25" s="181"/>
      <c r="Y25" s="182"/>
      <c r="Z25" s="182"/>
      <c r="AA25" s="183"/>
      <c r="AB25" s="220" t="s">
        <v>99</v>
      </c>
      <c r="AC25" s="3"/>
      <c r="AD25" s="3"/>
    </row>
    <row r="26" spans="1:30" ht="15.75" thickBot="1" x14ac:dyDescent="0.3">
      <c r="A26" s="3"/>
      <c r="B26" s="192" t="s">
        <v>37</v>
      </c>
      <c r="C26" s="212" t="s">
        <v>38</v>
      </c>
      <c r="D26" s="184" t="s">
        <v>69</v>
      </c>
      <c r="E26" s="185"/>
      <c r="F26" s="185"/>
      <c r="G26" s="174" t="s">
        <v>64</v>
      </c>
      <c r="H26" s="216" t="s">
        <v>67</v>
      </c>
      <c r="I26" s="218" t="s">
        <v>68</v>
      </c>
      <c r="J26" s="198" t="s">
        <v>69</v>
      </c>
      <c r="K26" s="199"/>
      <c r="L26" s="199"/>
      <c r="M26" s="200" t="s">
        <v>64</v>
      </c>
      <c r="N26" s="202" t="s">
        <v>67</v>
      </c>
      <c r="O26" s="204" t="s">
        <v>68</v>
      </c>
      <c r="P26" s="184" t="s">
        <v>69</v>
      </c>
      <c r="Q26" s="185"/>
      <c r="R26" s="185"/>
      <c r="S26" s="174" t="s">
        <v>64</v>
      </c>
      <c r="T26" s="216" t="s">
        <v>67</v>
      </c>
      <c r="U26" s="218" t="s">
        <v>68</v>
      </c>
      <c r="V26" s="184" t="s">
        <v>69</v>
      </c>
      <c r="W26" s="185"/>
      <c r="X26" s="185"/>
      <c r="Y26" s="174" t="s">
        <v>64</v>
      </c>
      <c r="Z26" s="216" t="s">
        <v>67</v>
      </c>
      <c r="AA26" s="218" t="s">
        <v>68</v>
      </c>
      <c r="AB26" s="221"/>
      <c r="AC26" s="3"/>
      <c r="AD26" s="3"/>
    </row>
    <row r="27" spans="1:30" ht="15.75" thickBot="1" x14ac:dyDescent="0.3">
      <c r="A27" s="3"/>
      <c r="B27" s="193"/>
      <c r="C27" s="213"/>
      <c r="D27" s="29" t="s">
        <v>54</v>
      </c>
      <c r="E27" s="30" t="s">
        <v>55</v>
      </c>
      <c r="F27" s="31" t="s">
        <v>56</v>
      </c>
      <c r="G27" s="175"/>
      <c r="H27" s="217"/>
      <c r="I27" s="219"/>
      <c r="J27" s="151" t="s">
        <v>54</v>
      </c>
      <c r="K27" s="152" t="s">
        <v>55</v>
      </c>
      <c r="L27" s="153" t="s">
        <v>56</v>
      </c>
      <c r="M27" s="201"/>
      <c r="N27" s="203"/>
      <c r="O27" s="205"/>
      <c r="P27" s="29" t="s">
        <v>54</v>
      </c>
      <c r="Q27" s="30" t="s">
        <v>55</v>
      </c>
      <c r="R27" s="31" t="s">
        <v>56</v>
      </c>
      <c r="S27" s="175"/>
      <c r="T27" s="217"/>
      <c r="U27" s="219"/>
      <c r="V27" s="29" t="s">
        <v>54</v>
      </c>
      <c r="W27" s="30" t="s">
        <v>55</v>
      </c>
      <c r="X27" s="31" t="s">
        <v>56</v>
      </c>
      <c r="Y27" s="175"/>
      <c r="Z27" s="217"/>
      <c r="AA27" s="219"/>
      <c r="AB27" s="222"/>
      <c r="AC27" s="3"/>
      <c r="AD27" s="3"/>
    </row>
    <row r="28" spans="1:30" x14ac:dyDescent="0.25">
      <c r="A28" s="3"/>
      <c r="B28" s="32" t="s">
        <v>19</v>
      </c>
      <c r="C28" s="33" t="s">
        <v>10</v>
      </c>
      <c r="D28" s="66">
        <v>150</v>
      </c>
      <c r="E28" s="66">
        <v>0</v>
      </c>
      <c r="F28" s="66">
        <v>123.8</v>
      </c>
      <c r="G28" s="67">
        <f>SUM(D28:F28)</f>
        <v>273.8</v>
      </c>
      <c r="H28" s="67">
        <v>0</v>
      </c>
      <c r="I28" s="34">
        <f>G28+H28</f>
        <v>273.8</v>
      </c>
      <c r="J28" s="73">
        <v>150</v>
      </c>
      <c r="K28" s="66">
        <v>0</v>
      </c>
      <c r="L28" s="66">
        <v>100</v>
      </c>
      <c r="M28" s="67">
        <f>SUM(J28:L28)</f>
        <v>250</v>
      </c>
      <c r="N28" s="67">
        <v>0</v>
      </c>
      <c r="O28" s="154">
        <f>M28+N28</f>
        <v>250</v>
      </c>
      <c r="P28" s="73">
        <v>50</v>
      </c>
      <c r="Q28" s="66"/>
      <c r="R28" s="66">
        <v>350</v>
      </c>
      <c r="S28" s="67">
        <f>SUM(P28:R28)</f>
        <v>400</v>
      </c>
      <c r="T28" s="67">
        <v>0</v>
      </c>
      <c r="U28" s="34">
        <f>S28+T28</f>
        <v>400</v>
      </c>
      <c r="V28" s="73">
        <v>250</v>
      </c>
      <c r="W28" s="66">
        <v>0</v>
      </c>
      <c r="X28" s="66">
        <v>350</v>
      </c>
      <c r="Y28" s="67">
        <f>SUM(V28:X28)</f>
        <v>600</v>
      </c>
      <c r="Z28" s="67">
        <v>0</v>
      </c>
      <c r="AA28" s="34">
        <f>Y28+Z28</f>
        <v>600</v>
      </c>
      <c r="AB28" s="131">
        <f t="shared" ref="AB28:AB44" si="12">(AA28/O28)</f>
        <v>2.4</v>
      </c>
      <c r="AC28" s="3"/>
      <c r="AD28" s="3"/>
    </row>
    <row r="29" spans="1:30" x14ac:dyDescent="0.25">
      <c r="A29" s="3"/>
      <c r="B29" s="13" t="s">
        <v>20</v>
      </c>
      <c r="C29" s="35" t="s">
        <v>12</v>
      </c>
      <c r="D29" s="68">
        <v>3250</v>
      </c>
      <c r="E29" s="68">
        <v>1050</v>
      </c>
      <c r="F29" s="68">
        <v>5543.8</v>
      </c>
      <c r="G29" s="69">
        <f t="shared" ref="G29:G41" si="13">SUM(D29:F29)</f>
        <v>9843.7999999999993</v>
      </c>
      <c r="H29" s="69">
        <v>82.8</v>
      </c>
      <c r="I29" s="12">
        <f t="shared" ref="I29:I41" si="14">G29+H29</f>
        <v>9926.5999999999985</v>
      </c>
      <c r="J29" s="74">
        <v>950</v>
      </c>
      <c r="K29" s="68">
        <v>1500</v>
      </c>
      <c r="L29" s="68">
        <v>6000</v>
      </c>
      <c r="M29" s="69">
        <f t="shared" ref="M29:M30" si="15">SUM(J29:L29)</f>
        <v>8450</v>
      </c>
      <c r="N29" s="69">
        <v>70</v>
      </c>
      <c r="O29" s="145">
        <f t="shared" ref="O29:O41" si="16">M29+N29</f>
        <v>8520</v>
      </c>
      <c r="P29" s="74">
        <v>400</v>
      </c>
      <c r="Q29" s="68">
        <v>1700</v>
      </c>
      <c r="R29" s="68">
        <v>1759</v>
      </c>
      <c r="S29" s="69">
        <f t="shared" ref="S29:S41" si="17">SUM(P29:R29)</f>
        <v>3859</v>
      </c>
      <c r="T29" s="69">
        <v>77</v>
      </c>
      <c r="U29" s="12">
        <f t="shared" ref="U29:U41" si="18">S29+T29</f>
        <v>3936</v>
      </c>
      <c r="V29" s="74">
        <v>1050</v>
      </c>
      <c r="W29" s="68">
        <v>1200</v>
      </c>
      <c r="X29" s="68">
        <v>5800</v>
      </c>
      <c r="Y29" s="69">
        <f t="shared" ref="Y29:Y41" si="19">SUM(V29:X29)</f>
        <v>8050</v>
      </c>
      <c r="Z29" s="69">
        <v>194</v>
      </c>
      <c r="AA29" s="12">
        <f t="shared" ref="AA29:AA41" si="20">Y29+Z29</f>
        <v>8244</v>
      </c>
      <c r="AB29" s="131">
        <f t="shared" si="12"/>
        <v>0.96760563380281694</v>
      </c>
      <c r="AC29" s="3"/>
      <c r="AD29" s="3"/>
    </row>
    <row r="30" spans="1:30" x14ac:dyDescent="0.25">
      <c r="A30" s="3"/>
      <c r="B30" s="13" t="s">
        <v>22</v>
      </c>
      <c r="C30" s="35" t="s">
        <v>14</v>
      </c>
      <c r="D30" s="68">
        <v>83</v>
      </c>
      <c r="E30" s="68">
        <v>0</v>
      </c>
      <c r="F30" s="68">
        <v>82</v>
      </c>
      <c r="G30" s="69">
        <f t="shared" si="13"/>
        <v>165</v>
      </c>
      <c r="H30" s="69">
        <v>0</v>
      </c>
      <c r="I30" s="12">
        <f t="shared" si="14"/>
        <v>165</v>
      </c>
      <c r="J30" s="74">
        <v>150</v>
      </c>
      <c r="K30" s="68">
        <v>0</v>
      </c>
      <c r="L30" s="68">
        <v>0</v>
      </c>
      <c r="M30" s="69">
        <f t="shared" si="15"/>
        <v>150</v>
      </c>
      <c r="N30" s="69">
        <v>0</v>
      </c>
      <c r="O30" s="145">
        <f t="shared" si="16"/>
        <v>150</v>
      </c>
      <c r="P30" s="74">
        <v>52</v>
      </c>
      <c r="Q30" s="68">
        <v>0</v>
      </c>
      <c r="R30" s="68">
        <v>0</v>
      </c>
      <c r="S30" s="69">
        <f t="shared" si="17"/>
        <v>52</v>
      </c>
      <c r="T30" s="69">
        <v>0</v>
      </c>
      <c r="U30" s="12">
        <f t="shared" si="18"/>
        <v>52</v>
      </c>
      <c r="V30" s="74">
        <v>70</v>
      </c>
      <c r="W30" s="68">
        <v>0</v>
      </c>
      <c r="X30" s="68">
        <v>40</v>
      </c>
      <c r="Y30" s="69">
        <f t="shared" si="19"/>
        <v>110</v>
      </c>
      <c r="Z30" s="69">
        <v>0</v>
      </c>
      <c r="AA30" s="12">
        <f t="shared" si="20"/>
        <v>110</v>
      </c>
      <c r="AB30" s="131">
        <f t="shared" si="12"/>
        <v>0.73333333333333328</v>
      </c>
      <c r="AC30" s="3"/>
      <c r="AD30" s="3"/>
    </row>
    <row r="31" spans="1:30" x14ac:dyDescent="0.25">
      <c r="A31" s="3"/>
      <c r="B31" s="13" t="s">
        <v>24</v>
      </c>
      <c r="C31" s="35" t="s">
        <v>107</v>
      </c>
      <c r="D31" s="68">
        <v>0</v>
      </c>
      <c r="E31" s="68">
        <v>0</v>
      </c>
      <c r="F31" s="68">
        <v>0</v>
      </c>
      <c r="G31" s="69">
        <f t="shared" si="13"/>
        <v>0</v>
      </c>
      <c r="H31" s="69">
        <v>1.8</v>
      </c>
      <c r="I31" s="12">
        <f t="shared" si="14"/>
        <v>1.8</v>
      </c>
      <c r="J31" s="159">
        <v>0</v>
      </c>
      <c r="K31" s="160">
        <v>0</v>
      </c>
      <c r="L31" s="160">
        <v>0</v>
      </c>
      <c r="M31" s="155">
        <f t="shared" ref="M31" si="21">SUM(J31:L31)</f>
        <v>0</v>
      </c>
      <c r="N31" s="155">
        <v>0</v>
      </c>
      <c r="O31" s="145">
        <f t="shared" si="16"/>
        <v>0</v>
      </c>
      <c r="P31" s="74">
        <v>0</v>
      </c>
      <c r="Q31" s="68">
        <v>0</v>
      </c>
      <c r="R31" s="68">
        <v>0</v>
      </c>
      <c r="S31" s="69">
        <f t="shared" si="17"/>
        <v>0</v>
      </c>
      <c r="T31" s="69">
        <v>0</v>
      </c>
      <c r="U31" s="12">
        <f t="shared" si="18"/>
        <v>0</v>
      </c>
      <c r="V31" s="74">
        <v>0</v>
      </c>
      <c r="W31" s="68">
        <v>0</v>
      </c>
      <c r="X31" s="68">
        <v>0</v>
      </c>
      <c r="Y31" s="69">
        <f t="shared" si="19"/>
        <v>0</v>
      </c>
      <c r="Z31" s="69">
        <v>0</v>
      </c>
      <c r="AA31" s="12">
        <f t="shared" si="20"/>
        <v>0</v>
      </c>
      <c r="AB31" s="131"/>
      <c r="AC31" s="3"/>
      <c r="AD31" s="3"/>
    </row>
    <row r="32" spans="1:30" x14ac:dyDescent="0.25">
      <c r="A32" s="3"/>
      <c r="B32" s="13" t="s">
        <v>26</v>
      </c>
      <c r="C32" s="35" t="s">
        <v>108</v>
      </c>
      <c r="D32" s="68">
        <v>0</v>
      </c>
      <c r="E32" s="68">
        <v>0</v>
      </c>
      <c r="F32" s="68">
        <v>-6706.9</v>
      </c>
      <c r="G32" s="69">
        <f t="shared" si="13"/>
        <v>-6706.9</v>
      </c>
      <c r="H32" s="69">
        <v>0</v>
      </c>
      <c r="I32" s="12">
        <f t="shared" si="14"/>
        <v>-6706.9</v>
      </c>
      <c r="J32" s="74">
        <v>0</v>
      </c>
      <c r="K32" s="68">
        <v>0</v>
      </c>
      <c r="L32" s="68">
        <v>-3000</v>
      </c>
      <c r="M32" s="69">
        <f t="shared" ref="M32:M41" si="22">SUM(J32:L32)</f>
        <v>-3000</v>
      </c>
      <c r="N32" s="69">
        <v>0</v>
      </c>
      <c r="O32" s="145">
        <f t="shared" si="16"/>
        <v>-3000</v>
      </c>
      <c r="P32" s="74">
        <v>0</v>
      </c>
      <c r="Q32" s="68">
        <v>0</v>
      </c>
      <c r="R32" s="68">
        <v>-5500</v>
      </c>
      <c r="S32" s="69">
        <f t="shared" si="17"/>
        <v>-5500</v>
      </c>
      <c r="T32" s="69">
        <v>0</v>
      </c>
      <c r="U32" s="12">
        <f t="shared" si="18"/>
        <v>-5500</v>
      </c>
      <c r="V32" s="74">
        <v>0</v>
      </c>
      <c r="W32" s="68">
        <v>0</v>
      </c>
      <c r="X32" s="68">
        <v>-5500</v>
      </c>
      <c r="Y32" s="69">
        <f t="shared" si="19"/>
        <v>-5500</v>
      </c>
      <c r="Z32" s="69">
        <v>0</v>
      </c>
      <c r="AA32" s="12">
        <f t="shared" si="20"/>
        <v>-5500</v>
      </c>
      <c r="AB32" s="131"/>
      <c r="AC32" s="3"/>
      <c r="AD32" s="3"/>
    </row>
    <row r="33" spans="1:30" x14ac:dyDescent="0.25">
      <c r="A33" s="3"/>
      <c r="B33" s="13" t="s">
        <v>28</v>
      </c>
      <c r="C33" s="35" t="s">
        <v>16</v>
      </c>
      <c r="D33" s="68">
        <v>2883.5</v>
      </c>
      <c r="E33" s="68">
        <v>1110.7</v>
      </c>
      <c r="F33" s="68">
        <v>4278.5</v>
      </c>
      <c r="G33" s="69">
        <f t="shared" si="13"/>
        <v>8272.7000000000007</v>
      </c>
      <c r="H33" s="69">
        <v>0</v>
      </c>
      <c r="I33" s="12">
        <f t="shared" si="14"/>
        <v>8272.7000000000007</v>
      </c>
      <c r="J33" s="74">
        <v>1256</v>
      </c>
      <c r="K33" s="68">
        <v>2000</v>
      </c>
      <c r="L33" s="68">
        <v>5200</v>
      </c>
      <c r="M33" s="69">
        <f t="shared" si="22"/>
        <v>8456</v>
      </c>
      <c r="N33" s="69">
        <v>250</v>
      </c>
      <c r="O33" s="145">
        <f t="shared" si="16"/>
        <v>8706</v>
      </c>
      <c r="P33" s="74">
        <v>745</v>
      </c>
      <c r="Q33" s="68">
        <v>1626</v>
      </c>
      <c r="R33" s="68">
        <v>2436</v>
      </c>
      <c r="S33" s="69">
        <f t="shared" si="17"/>
        <v>4807</v>
      </c>
      <c r="T33" s="69">
        <v>5</v>
      </c>
      <c r="U33" s="12">
        <f t="shared" si="18"/>
        <v>4812</v>
      </c>
      <c r="V33" s="74">
        <v>1100</v>
      </c>
      <c r="W33" s="68">
        <v>1800</v>
      </c>
      <c r="X33" s="68">
        <v>5300</v>
      </c>
      <c r="Y33" s="69">
        <f t="shared" si="19"/>
        <v>8200</v>
      </c>
      <c r="Z33" s="69">
        <v>5</v>
      </c>
      <c r="AA33" s="12">
        <f t="shared" si="20"/>
        <v>8205</v>
      </c>
      <c r="AB33" s="131">
        <f t="shared" si="12"/>
        <v>0.94245348035837351</v>
      </c>
      <c r="AC33" s="3"/>
      <c r="AD33" s="3"/>
    </row>
    <row r="34" spans="1:30" x14ac:dyDescent="0.25">
      <c r="A34" s="3"/>
      <c r="B34" s="13" t="s">
        <v>30</v>
      </c>
      <c r="C34" s="35" t="s">
        <v>18</v>
      </c>
      <c r="D34" s="70">
        <v>2673.8</v>
      </c>
      <c r="E34" s="68">
        <v>0</v>
      </c>
      <c r="F34" s="68">
        <v>2000</v>
      </c>
      <c r="G34" s="69">
        <f t="shared" si="13"/>
        <v>4673.8</v>
      </c>
      <c r="H34" s="69">
        <v>174.3</v>
      </c>
      <c r="I34" s="12">
        <f t="shared" si="14"/>
        <v>4848.1000000000004</v>
      </c>
      <c r="J34" s="75">
        <v>5242</v>
      </c>
      <c r="K34" s="68">
        <v>0</v>
      </c>
      <c r="L34" s="68">
        <v>70</v>
      </c>
      <c r="M34" s="69">
        <f t="shared" si="22"/>
        <v>5312</v>
      </c>
      <c r="N34" s="69">
        <v>60</v>
      </c>
      <c r="O34" s="145">
        <f t="shared" si="16"/>
        <v>5372</v>
      </c>
      <c r="P34" s="75">
        <v>2383</v>
      </c>
      <c r="Q34" s="68">
        <v>0</v>
      </c>
      <c r="R34" s="68">
        <v>35</v>
      </c>
      <c r="S34" s="69">
        <f t="shared" si="17"/>
        <v>2418</v>
      </c>
      <c r="T34" s="69">
        <v>134</v>
      </c>
      <c r="U34" s="12">
        <f t="shared" si="18"/>
        <v>2552</v>
      </c>
      <c r="V34" s="75">
        <v>5072</v>
      </c>
      <c r="W34" s="68">
        <v>0</v>
      </c>
      <c r="X34" s="68">
        <v>550</v>
      </c>
      <c r="Y34" s="69">
        <f t="shared" si="19"/>
        <v>5622</v>
      </c>
      <c r="Z34" s="69">
        <v>150</v>
      </c>
      <c r="AA34" s="12">
        <f t="shared" si="20"/>
        <v>5772</v>
      </c>
      <c r="AB34" s="131">
        <f t="shared" si="12"/>
        <v>1.0744601638123603</v>
      </c>
      <c r="AC34" s="3"/>
      <c r="AD34" s="3"/>
    </row>
    <row r="35" spans="1:30" x14ac:dyDescent="0.25">
      <c r="A35" s="3"/>
      <c r="B35" s="13" t="s">
        <v>32</v>
      </c>
      <c r="C35" s="36" t="s">
        <v>42</v>
      </c>
      <c r="D35" s="70">
        <v>2673.8</v>
      </c>
      <c r="E35" s="68">
        <v>0</v>
      </c>
      <c r="F35" s="68">
        <v>1862</v>
      </c>
      <c r="G35" s="69">
        <f t="shared" si="13"/>
        <v>4535.8</v>
      </c>
      <c r="H35" s="69">
        <v>0</v>
      </c>
      <c r="I35" s="12">
        <f t="shared" si="14"/>
        <v>4535.8</v>
      </c>
      <c r="J35" s="75">
        <v>5042</v>
      </c>
      <c r="K35" s="68">
        <v>0</v>
      </c>
      <c r="L35" s="68">
        <v>70</v>
      </c>
      <c r="M35" s="69">
        <f t="shared" si="22"/>
        <v>5112</v>
      </c>
      <c r="N35" s="69">
        <v>60</v>
      </c>
      <c r="O35" s="145">
        <f t="shared" si="16"/>
        <v>5172</v>
      </c>
      <c r="P35" s="75">
        <v>2381</v>
      </c>
      <c r="Q35" s="68">
        <v>0</v>
      </c>
      <c r="R35" s="68">
        <v>35</v>
      </c>
      <c r="S35" s="69">
        <f t="shared" si="17"/>
        <v>2416</v>
      </c>
      <c r="T35" s="69">
        <v>134</v>
      </c>
      <c r="U35" s="12">
        <f t="shared" si="18"/>
        <v>2550</v>
      </c>
      <c r="V35" s="75">
        <v>5072</v>
      </c>
      <c r="W35" s="68">
        <v>0</v>
      </c>
      <c r="X35" s="68">
        <v>350</v>
      </c>
      <c r="Y35" s="69">
        <f t="shared" si="19"/>
        <v>5422</v>
      </c>
      <c r="Z35" s="69">
        <v>150</v>
      </c>
      <c r="AA35" s="12">
        <f t="shared" si="20"/>
        <v>5572</v>
      </c>
      <c r="AB35" s="131">
        <f t="shared" si="12"/>
        <v>1.0773395204949729</v>
      </c>
      <c r="AC35" s="3"/>
      <c r="AD35" s="3"/>
    </row>
    <row r="36" spans="1:30" x14ac:dyDescent="0.25">
      <c r="A36" s="3"/>
      <c r="B36" s="13" t="s">
        <v>33</v>
      </c>
      <c r="C36" s="37" t="s">
        <v>21</v>
      </c>
      <c r="D36" s="70">
        <v>0</v>
      </c>
      <c r="E36" s="68">
        <v>0</v>
      </c>
      <c r="F36" s="68">
        <v>138</v>
      </c>
      <c r="G36" s="69">
        <f t="shared" si="13"/>
        <v>138</v>
      </c>
      <c r="H36" s="69">
        <v>0</v>
      </c>
      <c r="I36" s="12">
        <f t="shared" si="14"/>
        <v>138</v>
      </c>
      <c r="J36" s="75">
        <v>200</v>
      </c>
      <c r="K36" s="68">
        <v>0</v>
      </c>
      <c r="L36" s="68">
        <v>0</v>
      </c>
      <c r="M36" s="69">
        <f t="shared" si="22"/>
        <v>200</v>
      </c>
      <c r="N36" s="69">
        <v>0</v>
      </c>
      <c r="O36" s="145">
        <f t="shared" si="16"/>
        <v>200</v>
      </c>
      <c r="P36" s="75">
        <v>2</v>
      </c>
      <c r="Q36" s="68">
        <v>0</v>
      </c>
      <c r="R36" s="68">
        <v>0</v>
      </c>
      <c r="S36" s="69">
        <f t="shared" si="17"/>
        <v>2</v>
      </c>
      <c r="T36" s="69">
        <v>0</v>
      </c>
      <c r="U36" s="12">
        <f t="shared" si="18"/>
        <v>2</v>
      </c>
      <c r="V36" s="75">
        <v>0</v>
      </c>
      <c r="W36" s="68">
        <v>0</v>
      </c>
      <c r="X36" s="68">
        <v>200</v>
      </c>
      <c r="Y36" s="69">
        <f t="shared" si="19"/>
        <v>200</v>
      </c>
      <c r="Z36" s="69">
        <v>0</v>
      </c>
      <c r="AA36" s="12">
        <f t="shared" si="20"/>
        <v>200</v>
      </c>
      <c r="AB36" s="131">
        <f t="shared" si="12"/>
        <v>1</v>
      </c>
      <c r="AC36" s="3"/>
      <c r="AD36" s="3"/>
    </row>
    <row r="37" spans="1:30" x14ac:dyDescent="0.25">
      <c r="A37" s="3"/>
      <c r="B37" s="13" t="s">
        <v>34</v>
      </c>
      <c r="C37" s="35" t="s">
        <v>23</v>
      </c>
      <c r="D37" s="70">
        <v>1058.4000000000001</v>
      </c>
      <c r="E37" s="68">
        <v>0</v>
      </c>
      <c r="F37" s="68">
        <v>496</v>
      </c>
      <c r="G37" s="69">
        <f t="shared" si="13"/>
        <v>1554.4</v>
      </c>
      <c r="H37" s="69">
        <v>59.4</v>
      </c>
      <c r="I37" s="12">
        <f t="shared" si="14"/>
        <v>1613.8000000000002</v>
      </c>
      <c r="J37" s="75">
        <v>1772</v>
      </c>
      <c r="K37" s="68">
        <v>0</v>
      </c>
      <c r="L37" s="68">
        <v>24</v>
      </c>
      <c r="M37" s="69">
        <f t="shared" si="22"/>
        <v>1796</v>
      </c>
      <c r="N37" s="69">
        <v>20</v>
      </c>
      <c r="O37" s="145">
        <f t="shared" si="16"/>
        <v>1816</v>
      </c>
      <c r="P37" s="75">
        <v>806</v>
      </c>
      <c r="Q37" s="68">
        <v>0</v>
      </c>
      <c r="R37" s="68">
        <v>11</v>
      </c>
      <c r="S37" s="69">
        <f t="shared" si="17"/>
        <v>817</v>
      </c>
      <c r="T37" s="69">
        <v>45</v>
      </c>
      <c r="U37" s="12">
        <f t="shared" si="18"/>
        <v>862</v>
      </c>
      <c r="V37" s="75">
        <v>1714</v>
      </c>
      <c r="W37" s="68">
        <v>0</v>
      </c>
      <c r="X37" s="68">
        <v>186</v>
      </c>
      <c r="Y37" s="69">
        <f t="shared" si="19"/>
        <v>1900</v>
      </c>
      <c r="Z37" s="69">
        <v>51</v>
      </c>
      <c r="AA37" s="12">
        <f t="shared" si="20"/>
        <v>1951</v>
      </c>
      <c r="AB37" s="131">
        <f t="shared" si="12"/>
        <v>1.0743392070484581</v>
      </c>
      <c r="AC37" s="3"/>
      <c r="AD37" s="3"/>
    </row>
    <row r="38" spans="1:30" x14ac:dyDescent="0.25">
      <c r="A38" s="3"/>
      <c r="B38" s="13" t="s">
        <v>35</v>
      </c>
      <c r="C38" s="35" t="s">
        <v>25</v>
      </c>
      <c r="D38" s="68">
        <v>0</v>
      </c>
      <c r="E38" s="68">
        <v>0</v>
      </c>
      <c r="F38" s="68">
        <v>5.3</v>
      </c>
      <c r="G38" s="69">
        <f t="shared" si="13"/>
        <v>5.3</v>
      </c>
      <c r="H38" s="69">
        <v>0</v>
      </c>
      <c r="I38" s="12">
        <f t="shared" si="14"/>
        <v>5.3</v>
      </c>
      <c r="J38" s="74">
        <v>20</v>
      </c>
      <c r="K38" s="68">
        <v>0</v>
      </c>
      <c r="L38" s="68">
        <v>0</v>
      </c>
      <c r="M38" s="69">
        <f t="shared" si="22"/>
        <v>20</v>
      </c>
      <c r="N38" s="69">
        <v>0</v>
      </c>
      <c r="O38" s="145">
        <f t="shared" si="16"/>
        <v>20</v>
      </c>
      <c r="P38" s="74">
        <v>0</v>
      </c>
      <c r="Q38" s="68">
        <v>0</v>
      </c>
      <c r="R38" s="68">
        <v>6</v>
      </c>
      <c r="S38" s="69">
        <f t="shared" si="17"/>
        <v>6</v>
      </c>
      <c r="T38" s="69">
        <v>0</v>
      </c>
      <c r="U38" s="12">
        <f t="shared" si="18"/>
        <v>6</v>
      </c>
      <c r="V38" s="74">
        <v>20</v>
      </c>
      <c r="W38" s="68">
        <v>0</v>
      </c>
      <c r="X38" s="68">
        <v>0</v>
      </c>
      <c r="Y38" s="69">
        <f t="shared" si="19"/>
        <v>20</v>
      </c>
      <c r="Z38" s="69">
        <v>0</v>
      </c>
      <c r="AA38" s="12">
        <f t="shared" si="20"/>
        <v>20</v>
      </c>
      <c r="AB38" s="131">
        <f t="shared" si="12"/>
        <v>1</v>
      </c>
      <c r="AC38" s="3"/>
      <c r="AD38" s="3"/>
    </row>
    <row r="39" spans="1:30" x14ac:dyDescent="0.25">
      <c r="A39" s="3"/>
      <c r="B39" s="13" t="s">
        <v>110</v>
      </c>
      <c r="C39" s="35" t="s">
        <v>27</v>
      </c>
      <c r="D39" s="68">
        <v>1351.3</v>
      </c>
      <c r="E39" s="68">
        <v>0</v>
      </c>
      <c r="F39" s="68">
        <v>0</v>
      </c>
      <c r="G39" s="69">
        <f t="shared" si="13"/>
        <v>1351.3</v>
      </c>
      <c r="H39" s="69">
        <v>0</v>
      </c>
      <c r="I39" s="12">
        <f t="shared" si="14"/>
        <v>1351.3</v>
      </c>
      <c r="J39" s="74">
        <v>1330</v>
      </c>
      <c r="K39" s="68">
        <v>0</v>
      </c>
      <c r="L39" s="68">
        <v>0</v>
      </c>
      <c r="M39" s="69">
        <f t="shared" si="22"/>
        <v>1330</v>
      </c>
      <c r="N39" s="69">
        <v>0</v>
      </c>
      <c r="O39" s="145">
        <f t="shared" si="16"/>
        <v>1330</v>
      </c>
      <c r="P39" s="74">
        <v>772</v>
      </c>
      <c r="Q39" s="68">
        <v>0</v>
      </c>
      <c r="R39" s="68">
        <v>0</v>
      </c>
      <c r="S39" s="69">
        <f t="shared" si="17"/>
        <v>772</v>
      </c>
      <c r="T39" s="69">
        <v>0</v>
      </c>
      <c r="U39" s="12">
        <f t="shared" si="18"/>
        <v>772</v>
      </c>
      <c r="V39" s="74">
        <v>1570</v>
      </c>
      <c r="W39" s="68">
        <v>0</v>
      </c>
      <c r="X39" s="68">
        <v>0</v>
      </c>
      <c r="Y39" s="69">
        <f t="shared" si="19"/>
        <v>1570</v>
      </c>
      <c r="Z39" s="69">
        <v>0</v>
      </c>
      <c r="AA39" s="12">
        <f t="shared" si="20"/>
        <v>1570</v>
      </c>
      <c r="AB39" s="131">
        <f t="shared" si="12"/>
        <v>1.1804511278195489</v>
      </c>
      <c r="AC39" s="3"/>
      <c r="AD39" s="3"/>
    </row>
    <row r="40" spans="1:30" x14ac:dyDescent="0.25">
      <c r="A40" s="3"/>
      <c r="B40" s="13" t="s">
        <v>48</v>
      </c>
      <c r="C40" s="91" t="s">
        <v>109</v>
      </c>
      <c r="D40" s="71">
        <v>0</v>
      </c>
      <c r="E40" s="71">
        <v>0</v>
      </c>
      <c r="F40" s="71">
        <v>1310.3</v>
      </c>
      <c r="G40" s="69">
        <f t="shared" si="13"/>
        <v>1310.3</v>
      </c>
      <c r="H40" s="72">
        <v>0</v>
      </c>
      <c r="I40" s="12">
        <f t="shared" si="14"/>
        <v>1310.3</v>
      </c>
      <c r="J40" s="76">
        <v>0</v>
      </c>
      <c r="K40" s="71">
        <v>0</v>
      </c>
      <c r="L40" s="71">
        <v>-3000</v>
      </c>
      <c r="M40" s="72">
        <f t="shared" si="22"/>
        <v>-3000</v>
      </c>
      <c r="N40" s="72">
        <v>0</v>
      </c>
      <c r="O40" s="145">
        <f t="shared" si="16"/>
        <v>-3000</v>
      </c>
      <c r="P40" s="76">
        <v>0</v>
      </c>
      <c r="Q40" s="71">
        <v>0</v>
      </c>
      <c r="R40" s="71">
        <v>0</v>
      </c>
      <c r="S40" s="72">
        <v>0</v>
      </c>
      <c r="T40" s="72">
        <v>0</v>
      </c>
      <c r="U40" s="12">
        <f t="shared" si="18"/>
        <v>0</v>
      </c>
      <c r="V40" s="76">
        <v>0</v>
      </c>
      <c r="W40" s="71">
        <v>0</v>
      </c>
      <c r="X40" s="71">
        <v>550</v>
      </c>
      <c r="Y40" s="69">
        <f t="shared" si="19"/>
        <v>550</v>
      </c>
      <c r="Z40" s="72">
        <v>0</v>
      </c>
      <c r="AA40" s="12">
        <f t="shared" si="20"/>
        <v>550</v>
      </c>
      <c r="AB40" s="162"/>
      <c r="AC40" s="3"/>
      <c r="AD40" s="3"/>
    </row>
    <row r="41" spans="1:30" ht="15.75" thickBot="1" x14ac:dyDescent="0.3">
      <c r="A41" s="3"/>
      <c r="B41" s="13" t="s">
        <v>111</v>
      </c>
      <c r="C41" s="91" t="s">
        <v>29</v>
      </c>
      <c r="D41" s="71">
        <v>550</v>
      </c>
      <c r="E41" s="71">
        <v>0</v>
      </c>
      <c r="F41" s="71">
        <v>1563.4</v>
      </c>
      <c r="G41" s="69">
        <f t="shared" si="13"/>
        <v>2113.4</v>
      </c>
      <c r="H41" s="72">
        <v>0</v>
      </c>
      <c r="I41" s="20">
        <f t="shared" si="14"/>
        <v>2113.4</v>
      </c>
      <c r="J41" s="76">
        <v>130</v>
      </c>
      <c r="K41" s="71">
        <v>0</v>
      </c>
      <c r="L41" s="71">
        <v>2313</v>
      </c>
      <c r="M41" s="72">
        <f t="shared" si="22"/>
        <v>2443</v>
      </c>
      <c r="N41" s="72">
        <v>0</v>
      </c>
      <c r="O41" s="146">
        <f t="shared" si="16"/>
        <v>2443</v>
      </c>
      <c r="P41" s="76">
        <v>292</v>
      </c>
      <c r="Q41" s="71">
        <v>0</v>
      </c>
      <c r="R41" s="71">
        <v>855</v>
      </c>
      <c r="S41" s="72">
        <f t="shared" si="17"/>
        <v>1147</v>
      </c>
      <c r="T41" s="72"/>
      <c r="U41" s="20">
        <f t="shared" si="18"/>
        <v>1147</v>
      </c>
      <c r="V41" s="76">
        <v>154</v>
      </c>
      <c r="W41" s="71">
        <v>0</v>
      </c>
      <c r="X41" s="71">
        <v>1727</v>
      </c>
      <c r="Y41" s="72">
        <f t="shared" si="19"/>
        <v>1881</v>
      </c>
      <c r="Z41" s="72">
        <v>0</v>
      </c>
      <c r="AA41" s="20">
        <f t="shared" si="20"/>
        <v>1881</v>
      </c>
      <c r="AB41" s="134">
        <f t="shared" si="12"/>
        <v>0.76995497339336882</v>
      </c>
      <c r="AC41" s="3"/>
      <c r="AD41" s="3"/>
    </row>
    <row r="42" spans="1:30" ht="15.75" thickBot="1" x14ac:dyDescent="0.3">
      <c r="A42" s="3"/>
      <c r="B42" s="21" t="s">
        <v>49</v>
      </c>
      <c r="C42" s="92" t="s">
        <v>31</v>
      </c>
      <c r="D42" s="38">
        <f>SUM(D37:D41)+SUM(D28:D34)</f>
        <v>12000</v>
      </c>
      <c r="E42" s="38">
        <f>SUM(E37:E41)+SUM(E28:E34)</f>
        <v>2160.6999999999998</v>
      </c>
      <c r="F42" s="38">
        <f>SUM(F37:F41)+SUM(F28:F34)</f>
        <v>8696.2000000000007</v>
      </c>
      <c r="G42" s="130">
        <f>SUM(D42:F42)</f>
        <v>22856.9</v>
      </c>
      <c r="H42" s="39">
        <f>SUM(H28:H34)+SUM(H37:H41)</f>
        <v>318.29999999999995</v>
      </c>
      <c r="I42" s="40">
        <f>SUM(I37:I41)+SUM(I28:I34)</f>
        <v>23175.199999999997</v>
      </c>
      <c r="J42" s="161">
        <f>SUM(J37:J41)+SUM(J28:J34)</f>
        <v>11000</v>
      </c>
      <c r="K42" s="161">
        <f>SUM(K37:K41)+SUM(K28:K34)</f>
        <v>3500</v>
      </c>
      <c r="L42" s="161">
        <f>SUM(L37:L41)+SUM(L28:L34)</f>
        <v>7707</v>
      </c>
      <c r="M42" s="156">
        <f>SUM(J42:L42)</f>
        <v>22207</v>
      </c>
      <c r="N42" s="157">
        <f>SUM(N28:N34)+SUM(N37:N41)</f>
        <v>400</v>
      </c>
      <c r="O42" s="158">
        <f>SUM(O37:O41)+SUM(O28:O34)</f>
        <v>22607</v>
      </c>
      <c r="P42" s="38">
        <f>SUM(P37:P41)+SUM(P28:P34)</f>
        <v>5500</v>
      </c>
      <c r="Q42" s="38">
        <f>SUM(Q37:Q41)+SUM(Q28:Q34)</f>
        <v>3326</v>
      </c>
      <c r="R42" s="38">
        <f>SUM(R37:R41)+SUM(R28:R34)</f>
        <v>-48</v>
      </c>
      <c r="S42" s="130">
        <f>SUM(P42:R42)</f>
        <v>8778</v>
      </c>
      <c r="T42" s="39">
        <f>SUM(T28:T34)+SUM(T37:T41)</f>
        <v>261</v>
      </c>
      <c r="U42" s="40">
        <f>SUM(U37:U41)+SUM(U28:U34)</f>
        <v>9039</v>
      </c>
      <c r="V42" s="38">
        <f>SUM(V37:V41)+SUM(V28:V34)</f>
        <v>11000</v>
      </c>
      <c r="W42" s="38">
        <f>SUM(W37:W41)+SUM(W28:W34)</f>
        <v>3000</v>
      </c>
      <c r="X42" s="38">
        <f>SUM(X37:X41)+SUM(X28:X34)</f>
        <v>9003</v>
      </c>
      <c r="Y42" s="130">
        <f>SUM(V42:X42)</f>
        <v>23003</v>
      </c>
      <c r="Z42" s="39">
        <f>SUM(Z28:Z34)+SUM(Z37:Z41)</f>
        <v>400</v>
      </c>
      <c r="AA42" s="40">
        <f>SUM(AA37:AA41)+SUM(AA28:AA34)</f>
        <v>23403</v>
      </c>
      <c r="AB42" s="136">
        <f t="shared" si="12"/>
        <v>1.0352103330826734</v>
      </c>
      <c r="AC42" s="3"/>
      <c r="AD42" s="3"/>
    </row>
    <row r="43" spans="1:30" ht="19.5" thickBot="1" x14ac:dyDescent="0.35">
      <c r="A43" s="3"/>
      <c r="B43" s="96" t="s">
        <v>50</v>
      </c>
      <c r="C43" s="97" t="s">
        <v>51</v>
      </c>
      <c r="D43" s="98">
        <f t="shared" ref="D43:O43" si="23">D24-D42</f>
        <v>0</v>
      </c>
      <c r="E43" s="98">
        <f t="shared" si="23"/>
        <v>0</v>
      </c>
      <c r="F43" s="98">
        <f t="shared" si="23"/>
        <v>2190.2999999999993</v>
      </c>
      <c r="G43" s="107">
        <f t="shared" si="23"/>
        <v>2190.2999999999993</v>
      </c>
      <c r="H43" s="107">
        <f t="shared" si="23"/>
        <v>13.200000000000045</v>
      </c>
      <c r="I43" s="108">
        <f t="shared" si="23"/>
        <v>2203.5000000000036</v>
      </c>
      <c r="J43" s="98">
        <f t="shared" si="23"/>
        <v>0</v>
      </c>
      <c r="K43" s="98">
        <f t="shared" si="23"/>
        <v>0</v>
      </c>
      <c r="L43" s="98">
        <f t="shared" si="23"/>
        <v>0</v>
      </c>
      <c r="M43" s="143">
        <f t="shared" si="23"/>
        <v>0</v>
      </c>
      <c r="N43" s="143">
        <f t="shared" si="23"/>
        <v>0</v>
      </c>
      <c r="O43" s="144">
        <f t="shared" si="23"/>
        <v>0</v>
      </c>
      <c r="P43" s="98">
        <f t="shared" ref="P43:U43" si="24">P24-P42</f>
        <v>0</v>
      </c>
      <c r="Q43" s="98">
        <f t="shared" si="24"/>
        <v>0</v>
      </c>
      <c r="R43" s="98">
        <f t="shared" si="24"/>
        <v>6411</v>
      </c>
      <c r="S43" s="107">
        <f t="shared" si="24"/>
        <v>6411</v>
      </c>
      <c r="T43" s="107">
        <f t="shared" si="24"/>
        <v>131</v>
      </c>
      <c r="U43" s="108">
        <f t="shared" si="24"/>
        <v>6542</v>
      </c>
      <c r="V43" s="98">
        <f t="shared" ref="V43:AA43" si="25">V24-V42</f>
        <v>0</v>
      </c>
      <c r="W43" s="98">
        <f t="shared" si="25"/>
        <v>0</v>
      </c>
      <c r="X43" s="98">
        <f t="shared" si="25"/>
        <v>0</v>
      </c>
      <c r="Y43" s="107">
        <f t="shared" si="25"/>
        <v>0</v>
      </c>
      <c r="Z43" s="107">
        <f t="shared" si="25"/>
        <v>0</v>
      </c>
      <c r="AA43" s="108">
        <f t="shared" si="25"/>
        <v>0</v>
      </c>
      <c r="AB43" s="137" t="e">
        <f t="shared" si="12"/>
        <v>#DIV/0!</v>
      </c>
      <c r="AC43" s="3"/>
      <c r="AD43" s="3"/>
    </row>
    <row r="44" spans="1:30" ht="15.75" thickBot="1" x14ac:dyDescent="0.3">
      <c r="A44" s="3"/>
      <c r="B44" s="99" t="s">
        <v>112</v>
      </c>
      <c r="C44" s="100" t="s">
        <v>65</v>
      </c>
      <c r="D44" s="101"/>
      <c r="E44" s="102"/>
      <c r="F44" s="102"/>
      <c r="G44" s="103"/>
      <c r="H44" s="104"/>
      <c r="I44" s="105">
        <f>I43-D16</f>
        <v>-9796.4999999999964</v>
      </c>
      <c r="J44" s="101"/>
      <c r="K44" s="102"/>
      <c r="L44" s="102"/>
      <c r="M44" s="103"/>
      <c r="N44" s="106"/>
      <c r="O44" s="105">
        <f>O43-J16</f>
        <v>-11000</v>
      </c>
      <c r="P44" s="101"/>
      <c r="Q44" s="102"/>
      <c r="R44" s="102"/>
      <c r="S44" s="103"/>
      <c r="T44" s="106"/>
      <c r="U44" s="105">
        <f>U43-P16</f>
        <v>1042</v>
      </c>
      <c r="V44" s="101"/>
      <c r="W44" s="102"/>
      <c r="X44" s="102"/>
      <c r="Y44" s="103"/>
      <c r="Z44" s="106"/>
      <c r="AA44" s="105">
        <f>AA43-V16</f>
        <v>-11000</v>
      </c>
      <c r="AB44" s="131">
        <f t="shared" si="12"/>
        <v>1</v>
      </c>
      <c r="AC44" s="3"/>
      <c r="AD44" s="3"/>
    </row>
    <row r="45" spans="1:30" ht="8.25" customHeight="1" thickBot="1" x14ac:dyDescent="0.3">
      <c r="A45" s="3"/>
      <c r="B45" s="80"/>
      <c r="C45" s="44"/>
      <c r="D45" s="81"/>
      <c r="E45" s="45"/>
      <c r="F45" s="45"/>
      <c r="G45" s="3"/>
      <c r="H45" s="45"/>
      <c r="I45" s="45"/>
      <c r="J45" s="81"/>
      <c r="K45" s="45"/>
      <c r="L45" s="45"/>
      <c r="M45" s="3"/>
      <c r="N45" s="45"/>
      <c r="O45" s="45"/>
      <c r="P45" s="45"/>
      <c r="Q45" s="45"/>
      <c r="R45" s="45"/>
      <c r="S45" s="45"/>
      <c r="T45" s="45"/>
      <c r="U45" s="45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thickBot="1" x14ac:dyDescent="0.3">
      <c r="A46" s="3"/>
      <c r="B46" s="80"/>
      <c r="C46" s="209" t="s">
        <v>83</v>
      </c>
      <c r="D46" s="95" t="s">
        <v>41</v>
      </c>
      <c r="E46" s="41" t="s">
        <v>84</v>
      </c>
      <c r="F46" s="42" t="s">
        <v>36</v>
      </c>
      <c r="G46" s="45"/>
      <c r="H46" s="45"/>
      <c r="I46" s="46"/>
      <c r="J46" s="95" t="s">
        <v>41</v>
      </c>
      <c r="K46" s="41" t="s">
        <v>84</v>
      </c>
      <c r="L46" s="42" t="s">
        <v>36</v>
      </c>
      <c r="M46" s="45"/>
      <c r="N46" s="45"/>
      <c r="O46" s="45"/>
      <c r="P46" s="95" t="s">
        <v>41</v>
      </c>
      <c r="Q46" s="41" t="s">
        <v>84</v>
      </c>
      <c r="R46" s="42" t="s">
        <v>36</v>
      </c>
      <c r="S46" s="3"/>
      <c r="T46" s="3"/>
      <c r="U46" s="3"/>
      <c r="V46" s="95" t="s">
        <v>41</v>
      </c>
      <c r="W46" s="41" t="s">
        <v>84</v>
      </c>
      <c r="X46" s="42" t="s">
        <v>36</v>
      </c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80"/>
      <c r="C47" s="210"/>
      <c r="D47" s="83"/>
      <c r="E47" s="93"/>
      <c r="F47" s="94">
        <v>0</v>
      </c>
      <c r="G47" s="45"/>
      <c r="H47" s="45"/>
      <c r="I47" s="46"/>
      <c r="J47" s="83"/>
      <c r="K47" s="93"/>
      <c r="L47" s="94">
        <v>0</v>
      </c>
      <c r="M47" s="82"/>
      <c r="N47" s="82"/>
      <c r="O47" s="82"/>
      <c r="P47" s="83"/>
      <c r="Q47" s="93"/>
      <c r="R47" s="94">
        <v>0</v>
      </c>
      <c r="S47" s="3"/>
      <c r="T47" s="3"/>
      <c r="U47" s="3"/>
      <c r="V47" s="83"/>
      <c r="W47" s="93"/>
      <c r="X47" s="94">
        <v>0</v>
      </c>
      <c r="Y47" s="3"/>
      <c r="Z47" s="3"/>
      <c r="AA47" s="3"/>
      <c r="AB47" s="3"/>
      <c r="AC47" s="3"/>
      <c r="AD47" s="3"/>
    </row>
    <row r="48" spans="1:30" ht="8.25" customHeight="1" thickBot="1" x14ac:dyDescent="0.3">
      <c r="A48" s="3"/>
      <c r="B48" s="80"/>
      <c r="C48" s="44"/>
      <c r="D48" s="82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3"/>
      <c r="W48" s="3"/>
      <c r="X48" s="3"/>
      <c r="Y48" s="3"/>
      <c r="Z48" s="3"/>
      <c r="AA48" s="3"/>
      <c r="AB48" s="3"/>
      <c r="AC48" s="3"/>
      <c r="AD48" s="3"/>
    </row>
    <row r="49" spans="1:30" ht="37.5" customHeight="1" thickBot="1" x14ac:dyDescent="0.3">
      <c r="A49" s="3"/>
      <c r="B49" s="80"/>
      <c r="C49" s="209" t="s">
        <v>86</v>
      </c>
      <c r="D49" s="84" t="s">
        <v>87</v>
      </c>
      <c r="E49" s="85" t="s">
        <v>85</v>
      </c>
      <c r="F49" s="45"/>
      <c r="G49" s="45"/>
      <c r="H49" s="45"/>
      <c r="I49" s="46"/>
      <c r="J49" s="84" t="s">
        <v>87</v>
      </c>
      <c r="K49" s="85" t="s">
        <v>85</v>
      </c>
      <c r="L49" s="132"/>
      <c r="M49" s="132"/>
      <c r="N49" s="3"/>
      <c r="O49" s="3"/>
      <c r="P49" s="84" t="s">
        <v>87</v>
      </c>
      <c r="Q49" s="85" t="s">
        <v>85</v>
      </c>
      <c r="R49" s="3"/>
      <c r="S49" s="3"/>
      <c r="T49" s="3"/>
      <c r="U49" s="3"/>
      <c r="V49" s="84" t="s">
        <v>87</v>
      </c>
      <c r="W49" s="85" t="s">
        <v>85</v>
      </c>
      <c r="X49" s="3"/>
      <c r="Y49" s="3"/>
      <c r="Z49" s="3"/>
      <c r="AA49" s="3"/>
      <c r="AB49" s="3"/>
      <c r="AC49" s="3"/>
      <c r="AD49" s="3"/>
    </row>
    <row r="50" spans="1:30" ht="15.75" thickBot="1" x14ac:dyDescent="0.3">
      <c r="A50" s="3"/>
      <c r="B50" s="43"/>
      <c r="C50" s="211"/>
      <c r="D50" s="83">
        <v>0</v>
      </c>
      <c r="E50" s="86">
        <v>0</v>
      </c>
      <c r="F50" s="45"/>
      <c r="G50" s="45"/>
      <c r="H50" s="45"/>
      <c r="I50" s="46"/>
      <c r="J50" s="83">
        <v>0</v>
      </c>
      <c r="K50" s="86">
        <v>0</v>
      </c>
      <c r="L50" s="133"/>
      <c r="M50" s="133"/>
      <c r="N50" s="3"/>
      <c r="O50" s="3"/>
      <c r="P50" s="83">
        <v>0</v>
      </c>
      <c r="Q50" s="86">
        <v>0</v>
      </c>
      <c r="R50" s="3"/>
      <c r="S50" s="3"/>
      <c r="T50" s="3"/>
      <c r="U50" s="3"/>
      <c r="V50" s="83">
        <v>0</v>
      </c>
      <c r="W50" s="86">
        <v>0</v>
      </c>
      <c r="X50" s="3"/>
      <c r="Y50" s="3"/>
      <c r="Z50" s="3"/>
      <c r="AA50" s="3"/>
      <c r="AB50" s="3"/>
      <c r="AC50" s="3"/>
      <c r="AD50" s="3"/>
    </row>
    <row r="51" spans="1:30" x14ac:dyDescent="0.25">
      <c r="A51" s="3"/>
      <c r="B51" s="43"/>
      <c r="C51" s="44"/>
      <c r="D51" s="45"/>
      <c r="E51" s="45"/>
      <c r="F51" s="45"/>
      <c r="G51" s="45"/>
      <c r="H51" s="45"/>
      <c r="I51" s="46"/>
      <c r="J51" s="45"/>
      <c r="K51" s="45"/>
      <c r="L51" s="45"/>
      <c r="M51" s="45"/>
      <c r="N51" s="45"/>
      <c r="O51" s="46"/>
      <c r="P51" s="46"/>
      <c r="Q51" s="46"/>
      <c r="R51" s="46"/>
      <c r="S51" s="46"/>
      <c r="T51" s="46"/>
      <c r="U51" s="46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3"/>
      <c r="B52" s="43"/>
      <c r="C52" s="87" t="s">
        <v>82</v>
      </c>
      <c r="D52" s="88" t="s">
        <v>73</v>
      </c>
      <c r="E52" s="88" t="s">
        <v>74</v>
      </c>
      <c r="F52" s="88" t="s">
        <v>91</v>
      </c>
      <c r="G52" s="88" t="s">
        <v>93</v>
      </c>
      <c r="H52" s="45"/>
      <c r="I52" s="3"/>
      <c r="J52" s="88" t="s">
        <v>73</v>
      </c>
      <c r="K52" s="88" t="s">
        <v>74</v>
      </c>
      <c r="L52" s="88" t="s">
        <v>91</v>
      </c>
      <c r="M52" s="88" t="s">
        <v>94</v>
      </c>
      <c r="N52" s="3"/>
      <c r="O52" s="3"/>
      <c r="P52" s="88" t="s">
        <v>73</v>
      </c>
      <c r="Q52" s="88" t="s">
        <v>74</v>
      </c>
      <c r="R52" s="88" t="s">
        <v>91</v>
      </c>
      <c r="S52" s="88" t="s">
        <v>94</v>
      </c>
      <c r="T52" s="3"/>
      <c r="U52" s="3"/>
      <c r="V52" s="88" t="s">
        <v>95</v>
      </c>
      <c r="W52" s="88" t="s">
        <v>74</v>
      </c>
      <c r="X52" s="88" t="s">
        <v>91</v>
      </c>
      <c r="Y52" s="88" t="s">
        <v>94</v>
      </c>
      <c r="Z52" s="3"/>
      <c r="AA52" s="3"/>
      <c r="AB52" s="3"/>
      <c r="AC52" s="3"/>
      <c r="AD52" s="3"/>
    </row>
    <row r="53" spans="1:30" x14ac:dyDescent="0.25">
      <c r="A53" s="3"/>
      <c r="B53" s="43"/>
      <c r="C53" s="47" t="s">
        <v>70</v>
      </c>
      <c r="D53" s="77"/>
      <c r="E53" s="77"/>
      <c r="F53" s="77"/>
      <c r="G53" s="48">
        <f>D53+E53-F53</f>
        <v>0</v>
      </c>
      <c r="H53" s="45"/>
      <c r="I53" s="3"/>
      <c r="J53" s="48"/>
      <c r="K53" s="77"/>
      <c r="L53" s="77"/>
      <c r="M53" s="48">
        <f>J53+K53-L53</f>
        <v>0</v>
      </c>
      <c r="N53" s="3"/>
      <c r="O53" s="3"/>
      <c r="P53" s="77"/>
      <c r="Q53" s="77"/>
      <c r="R53" s="77"/>
      <c r="S53" s="48">
        <f>P53+Q53-R53</f>
        <v>0</v>
      </c>
      <c r="T53" s="3"/>
      <c r="U53" s="3"/>
      <c r="V53" s="77"/>
      <c r="W53" s="77"/>
      <c r="X53" s="77"/>
      <c r="Y53" s="48">
        <f>V53+W53-X53</f>
        <v>0</v>
      </c>
      <c r="Z53" s="3"/>
      <c r="AA53" s="3"/>
      <c r="AB53" s="3"/>
      <c r="AC53" s="3"/>
      <c r="AD53" s="3"/>
    </row>
    <row r="54" spans="1:30" x14ac:dyDescent="0.25">
      <c r="A54" s="3"/>
      <c r="B54" s="43"/>
      <c r="C54" s="47" t="s">
        <v>71</v>
      </c>
      <c r="D54" s="77">
        <v>4723.5</v>
      </c>
      <c r="E54" s="77">
        <v>647.20000000000005</v>
      </c>
      <c r="F54" s="77">
        <v>1600</v>
      </c>
      <c r="G54" s="48">
        <f t="shared" ref="G54:G57" si="26">D54+E54-F54</f>
        <v>3770.7</v>
      </c>
      <c r="H54" s="45"/>
      <c r="I54" s="3"/>
      <c r="J54" s="77">
        <v>3770.7</v>
      </c>
      <c r="K54" s="77">
        <v>2203.5500000000002</v>
      </c>
      <c r="L54" s="77">
        <v>0</v>
      </c>
      <c r="M54" s="48">
        <f t="shared" ref="M54:M56" si="27">J54+K54-L54</f>
        <v>5974.25</v>
      </c>
      <c r="N54" s="3"/>
      <c r="O54" s="3"/>
      <c r="P54" s="77">
        <v>3770.7</v>
      </c>
      <c r="Q54" s="77">
        <v>2203.5500000000002</v>
      </c>
      <c r="R54" s="77">
        <v>0</v>
      </c>
      <c r="S54" s="48">
        <f t="shared" ref="S54:S57" si="28">P54+Q54-R54</f>
        <v>5974.25</v>
      </c>
      <c r="T54" s="3"/>
      <c r="U54" s="3"/>
      <c r="V54" s="77">
        <v>5974.3</v>
      </c>
      <c r="W54" s="77">
        <v>0</v>
      </c>
      <c r="X54" s="77">
        <v>0</v>
      </c>
      <c r="Y54" s="48">
        <f t="shared" ref="Y54:Y57" si="29">V54+W54-X54</f>
        <v>5974.3</v>
      </c>
      <c r="Z54" s="3"/>
      <c r="AA54" s="3"/>
      <c r="AB54" s="3"/>
      <c r="AC54" s="3"/>
      <c r="AD54" s="3"/>
    </row>
    <row r="55" spans="1:30" x14ac:dyDescent="0.25">
      <c r="A55" s="3"/>
      <c r="B55" s="43"/>
      <c r="C55" s="47" t="s">
        <v>72</v>
      </c>
      <c r="D55" s="77">
        <v>4256.8999999999996</v>
      </c>
      <c r="E55" s="77">
        <v>4410.1000000000004</v>
      </c>
      <c r="F55" s="77">
        <v>6656.6</v>
      </c>
      <c r="G55" s="48">
        <f t="shared" si="26"/>
        <v>2010.3999999999996</v>
      </c>
      <c r="H55" s="45"/>
      <c r="I55" s="3"/>
      <c r="J55" s="77">
        <v>2010.47</v>
      </c>
      <c r="K55" s="77">
        <v>1330</v>
      </c>
      <c r="L55" s="77">
        <v>157.07</v>
      </c>
      <c r="M55" s="48">
        <f t="shared" si="27"/>
        <v>3183.4</v>
      </c>
      <c r="N55" s="3"/>
      <c r="O55" s="3"/>
      <c r="P55" s="77">
        <v>2010.47</v>
      </c>
      <c r="Q55" s="77">
        <v>656.36</v>
      </c>
      <c r="R55" s="77">
        <v>157.07</v>
      </c>
      <c r="S55" s="48">
        <f t="shared" si="28"/>
        <v>2509.7599999999998</v>
      </c>
      <c r="T55" s="3"/>
      <c r="U55" s="3"/>
      <c r="V55" s="77">
        <v>3183.4</v>
      </c>
      <c r="W55" s="77">
        <v>1570</v>
      </c>
      <c r="X55" s="77">
        <v>0</v>
      </c>
      <c r="Y55" s="48">
        <f t="shared" si="29"/>
        <v>4753.3999999999996</v>
      </c>
      <c r="Z55" s="3"/>
      <c r="AA55" s="3"/>
      <c r="AB55" s="3"/>
      <c r="AC55" s="3"/>
      <c r="AD55" s="3"/>
    </row>
    <row r="56" spans="1:30" x14ac:dyDescent="0.25">
      <c r="A56" s="3"/>
      <c r="B56" s="43"/>
      <c r="C56" s="47" t="s">
        <v>88</v>
      </c>
      <c r="D56" s="77">
        <v>1409.5</v>
      </c>
      <c r="E56" s="77">
        <v>0</v>
      </c>
      <c r="F56" s="77">
        <v>98</v>
      </c>
      <c r="G56" s="48">
        <f t="shared" si="26"/>
        <v>1311.5</v>
      </c>
      <c r="H56" s="45"/>
      <c r="I56" s="3"/>
      <c r="J56" s="77">
        <v>1311.5</v>
      </c>
      <c r="K56" s="77">
        <v>0</v>
      </c>
      <c r="L56" s="77">
        <v>0</v>
      </c>
      <c r="M56" s="48">
        <f t="shared" si="27"/>
        <v>1311.5</v>
      </c>
      <c r="N56" s="3"/>
      <c r="O56" s="3"/>
      <c r="P56" s="77">
        <v>1311.5</v>
      </c>
      <c r="Q56" s="77">
        <v>0</v>
      </c>
      <c r="R56" s="77">
        <v>600</v>
      </c>
      <c r="S56" s="48">
        <f t="shared" si="28"/>
        <v>711.5</v>
      </c>
      <c r="T56" s="3"/>
      <c r="U56" s="3"/>
      <c r="V56" s="77">
        <v>711.5</v>
      </c>
      <c r="W56" s="77">
        <v>0</v>
      </c>
      <c r="X56" s="77">
        <v>600</v>
      </c>
      <c r="Y56" s="48">
        <f t="shared" si="29"/>
        <v>111.5</v>
      </c>
      <c r="Z56" s="3"/>
      <c r="AA56" s="3"/>
      <c r="AB56" s="3"/>
      <c r="AC56" s="3"/>
      <c r="AD56" s="3"/>
    </row>
    <row r="57" spans="1:30" x14ac:dyDescent="0.25">
      <c r="A57" s="3"/>
      <c r="B57" s="43"/>
      <c r="C57" s="120" t="s">
        <v>89</v>
      </c>
      <c r="D57" s="77">
        <v>106.9</v>
      </c>
      <c r="E57" s="77">
        <v>47</v>
      </c>
      <c r="F57" s="77">
        <v>68.8</v>
      </c>
      <c r="G57" s="48">
        <f t="shared" si="26"/>
        <v>85.100000000000009</v>
      </c>
      <c r="H57" s="45"/>
      <c r="I57" s="3"/>
      <c r="J57" s="77">
        <v>85.14</v>
      </c>
      <c r="K57" s="77">
        <v>51</v>
      </c>
      <c r="L57" s="77">
        <v>60</v>
      </c>
      <c r="M57" s="48">
        <f>J57+K57-L57</f>
        <v>76.139999999999986</v>
      </c>
      <c r="N57" s="3"/>
      <c r="O57" s="3"/>
      <c r="P57" s="77">
        <v>85.14</v>
      </c>
      <c r="Q57" s="77">
        <v>25.47</v>
      </c>
      <c r="R57" s="77">
        <v>35.5</v>
      </c>
      <c r="S57" s="48">
        <f t="shared" si="28"/>
        <v>75.11</v>
      </c>
      <c r="T57" s="3"/>
      <c r="U57" s="3"/>
      <c r="V57" s="77">
        <v>75.099999999999994</v>
      </c>
      <c r="W57" s="77">
        <v>55.7</v>
      </c>
      <c r="X57" s="77">
        <v>62</v>
      </c>
      <c r="Y57" s="48">
        <f t="shared" si="29"/>
        <v>68.800000000000011</v>
      </c>
      <c r="Z57" s="3"/>
      <c r="AA57" s="3"/>
      <c r="AB57" s="3"/>
      <c r="AC57" s="3"/>
      <c r="AD57" s="3"/>
    </row>
    <row r="58" spans="1:30" ht="10.5" customHeight="1" x14ac:dyDescent="0.25">
      <c r="A58" s="3"/>
      <c r="B58" s="43"/>
      <c r="C58" s="44"/>
      <c r="D58" s="45"/>
      <c r="E58" s="45"/>
      <c r="F58" s="45"/>
      <c r="G58" s="45"/>
      <c r="H58" s="4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43"/>
      <c r="C59" s="87" t="s">
        <v>75</v>
      </c>
      <c r="D59" s="88" t="s">
        <v>76</v>
      </c>
      <c r="E59" s="88" t="s">
        <v>96</v>
      </c>
      <c r="F59" s="45"/>
      <c r="G59" s="45"/>
      <c r="H59" s="45"/>
      <c r="I59" s="46"/>
      <c r="J59" s="88" t="s">
        <v>97</v>
      </c>
      <c r="K59" s="45"/>
      <c r="L59" s="45"/>
      <c r="M59" s="45"/>
      <c r="N59" s="45"/>
      <c r="O59" s="46"/>
      <c r="P59" s="88" t="s">
        <v>98</v>
      </c>
      <c r="Q59" s="46"/>
      <c r="R59" s="46"/>
      <c r="S59" s="46"/>
      <c r="T59" s="46"/>
      <c r="U59" s="46"/>
      <c r="V59" s="88" t="s">
        <v>97</v>
      </c>
      <c r="W59" s="3"/>
      <c r="X59" s="3"/>
      <c r="Y59" s="3"/>
      <c r="Z59" s="3"/>
      <c r="AA59" s="3"/>
      <c r="AB59" s="3"/>
      <c r="AC59" s="3"/>
      <c r="AD59" s="3"/>
    </row>
    <row r="60" spans="1:30" x14ac:dyDescent="0.25">
      <c r="A60" s="3"/>
      <c r="B60" s="43"/>
      <c r="C60" s="47"/>
      <c r="D60" s="78">
        <v>9</v>
      </c>
      <c r="E60" s="78">
        <v>9</v>
      </c>
      <c r="F60" s="45"/>
      <c r="G60" s="45"/>
      <c r="H60" s="45"/>
      <c r="I60" s="46"/>
      <c r="J60" s="78">
        <v>9</v>
      </c>
      <c r="K60" s="45"/>
      <c r="L60" s="45"/>
      <c r="M60" s="45"/>
      <c r="N60" s="45"/>
      <c r="O60" s="46"/>
      <c r="P60" s="78">
        <v>9</v>
      </c>
      <c r="Q60" s="46"/>
      <c r="R60" s="46"/>
      <c r="S60" s="46"/>
      <c r="T60" s="46"/>
      <c r="U60" s="46"/>
      <c r="V60" s="78">
        <v>10</v>
      </c>
      <c r="W60" s="3"/>
      <c r="X60" s="3"/>
      <c r="Y60" s="3"/>
      <c r="Z60" s="3"/>
      <c r="AA60" s="3"/>
      <c r="AB60" s="3"/>
      <c r="AC60" s="3"/>
      <c r="AD60" s="3"/>
    </row>
    <row r="61" spans="1:30" x14ac:dyDescent="0.25">
      <c r="A61" s="3"/>
      <c r="B61" s="43"/>
      <c r="C61" s="44"/>
      <c r="D61" s="45"/>
      <c r="E61" s="45"/>
      <c r="F61" s="45"/>
      <c r="G61" s="45"/>
      <c r="H61" s="45"/>
      <c r="I61" s="46"/>
      <c r="J61" s="45"/>
      <c r="K61" s="45"/>
      <c r="L61" s="45"/>
      <c r="M61" s="45"/>
      <c r="N61" s="45"/>
      <c r="O61" s="46"/>
      <c r="P61" s="46"/>
      <c r="Q61" s="46"/>
      <c r="R61" s="46"/>
      <c r="S61" s="46"/>
      <c r="T61" s="46"/>
      <c r="U61" s="46"/>
      <c r="V61" s="3"/>
      <c r="W61" s="3"/>
      <c r="X61" s="3"/>
      <c r="Y61" s="3"/>
      <c r="Z61" s="3"/>
      <c r="AA61" s="3"/>
      <c r="AB61" s="3"/>
      <c r="AC61" s="3"/>
      <c r="AD61" s="3"/>
    </row>
    <row r="62" spans="1:30" x14ac:dyDescent="0.25">
      <c r="A62" s="3"/>
      <c r="B62" s="90" t="s">
        <v>92</v>
      </c>
      <c r="C62" s="89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38"/>
      <c r="W62" s="138"/>
      <c r="X62" s="138"/>
      <c r="Y62" s="138"/>
      <c r="Z62" s="138"/>
      <c r="AA62" s="138"/>
      <c r="AB62" s="139"/>
      <c r="AC62" s="3"/>
      <c r="AD62" s="3"/>
    </row>
    <row r="63" spans="1:30" x14ac:dyDescent="0.25">
      <c r="A63" s="3"/>
      <c r="B63" s="110"/>
      <c r="M63"/>
      <c r="AB63" s="111"/>
      <c r="AC63" s="3"/>
      <c r="AD63" s="3"/>
    </row>
    <row r="64" spans="1:30" x14ac:dyDescent="0.25">
      <c r="A64" s="3"/>
      <c r="B64" s="189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AB64" s="111"/>
      <c r="AC64" s="3"/>
      <c r="AD64" s="3"/>
    </row>
    <row r="65" spans="1:30" x14ac:dyDescent="0.25">
      <c r="A65" s="3"/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AB65" s="111"/>
      <c r="AC65" s="3"/>
      <c r="AD65" s="3"/>
    </row>
    <row r="66" spans="1:30" x14ac:dyDescent="0.25">
      <c r="A66" s="3"/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AB66" s="111"/>
      <c r="AC66" s="3"/>
      <c r="AD66" s="3"/>
    </row>
    <row r="67" spans="1:30" x14ac:dyDescent="0.25">
      <c r="A67" s="3"/>
      <c r="B67" s="142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AB67" s="111"/>
      <c r="AC67" s="3"/>
      <c r="AD67" s="3"/>
    </row>
    <row r="68" spans="1:30" x14ac:dyDescent="0.25">
      <c r="A68" s="3"/>
      <c r="B68" s="142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AB68" s="111"/>
      <c r="AC68" s="3"/>
      <c r="AD68" s="3"/>
    </row>
    <row r="69" spans="1:30" x14ac:dyDescent="0.25">
      <c r="A69" s="3"/>
      <c r="B69" s="142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AB69" s="111"/>
      <c r="AC69" s="3"/>
      <c r="AD69" s="3"/>
    </row>
    <row r="70" spans="1:30" x14ac:dyDescent="0.25">
      <c r="A70" s="3"/>
      <c r="B70" s="142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AB70" s="111"/>
      <c r="AC70" s="3"/>
      <c r="AD70" s="3"/>
    </row>
    <row r="71" spans="1:30" x14ac:dyDescent="0.25">
      <c r="A71" s="3"/>
      <c r="B71" s="142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AB71" s="111"/>
      <c r="AC71" s="3"/>
      <c r="AD71" s="3"/>
    </row>
    <row r="72" spans="1:30" x14ac:dyDescent="0.25">
      <c r="A72" s="3"/>
      <c r="B72" s="142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AB72" s="111"/>
      <c r="AC72" s="3"/>
      <c r="AD72" s="3"/>
    </row>
    <row r="73" spans="1:30" x14ac:dyDescent="0.25">
      <c r="A73" s="3"/>
      <c r="B73" s="142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AB73" s="111"/>
      <c r="AC73" s="3"/>
      <c r="AD73" s="3"/>
    </row>
    <row r="74" spans="1:30" x14ac:dyDescent="0.25">
      <c r="A74" s="3"/>
      <c r="B74" s="142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AB74" s="111"/>
      <c r="AC74" s="3"/>
      <c r="AD74" s="3"/>
    </row>
    <row r="75" spans="1:30" x14ac:dyDescent="0.25">
      <c r="A75" s="3"/>
      <c r="B75" s="14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AB75" s="111"/>
      <c r="AC75" s="3"/>
      <c r="AD75" s="3"/>
    </row>
    <row r="76" spans="1:30" x14ac:dyDescent="0.25">
      <c r="A76" s="3"/>
      <c r="B76" s="142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AB76" s="111"/>
      <c r="AC76" s="3"/>
      <c r="AD76" s="3"/>
    </row>
    <row r="77" spans="1:30" x14ac:dyDescent="0.25">
      <c r="A77" s="3"/>
      <c r="B77" s="142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AB77" s="111"/>
      <c r="AC77" s="3"/>
      <c r="AD77" s="3"/>
    </row>
    <row r="78" spans="1:30" x14ac:dyDescent="0.25">
      <c r="A78" s="3"/>
      <c r="B78" s="142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AB78" s="111"/>
      <c r="AC78" s="3"/>
      <c r="AD78" s="3"/>
    </row>
    <row r="79" spans="1:30" x14ac:dyDescent="0.25">
      <c r="A79" s="3"/>
      <c r="B79" s="142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AB79" s="111"/>
      <c r="AC79" s="3"/>
      <c r="AD79" s="3"/>
    </row>
    <row r="80" spans="1:30" x14ac:dyDescent="0.25">
      <c r="A80" s="3"/>
      <c r="B80" s="142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AB80" s="111"/>
      <c r="AC80" s="3"/>
      <c r="AD80" s="3"/>
    </row>
    <row r="81" spans="1:30" x14ac:dyDescent="0.25">
      <c r="A81" s="3"/>
      <c r="B81" s="142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1"/>
      <c r="AC81" s="3"/>
      <c r="AD81" s="3"/>
    </row>
    <row r="82" spans="1:30" x14ac:dyDescent="0.25">
      <c r="A82" s="3"/>
      <c r="B82" s="142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3"/>
      <c r="AD82" s="3"/>
    </row>
    <row r="83" spans="1:30" x14ac:dyDescent="0.25">
      <c r="A83" s="3"/>
      <c r="B83" s="142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3"/>
      <c r="AD83" s="3"/>
    </row>
    <row r="84" spans="1:30" x14ac:dyDescent="0.25">
      <c r="A84" s="3"/>
      <c r="B84" s="142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3"/>
      <c r="AD84" s="3"/>
    </row>
    <row r="85" spans="1:30" x14ac:dyDescent="0.25">
      <c r="A85" s="3"/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AB85" s="111"/>
      <c r="AC85" s="3"/>
      <c r="AD85" s="3"/>
    </row>
    <row r="86" spans="1:30" x14ac:dyDescent="0.25">
      <c r="A86" s="3"/>
      <c r="B86" s="112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3"/>
      <c r="AD86" s="3"/>
    </row>
    <row r="87" spans="1:30" x14ac:dyDescent="0.25">
      <c r="A87" s="3"/>
      <c r="B87" s="112"/>
      <c r="C87" s="2"/>
      <c r="D87" s="2"/>
      <c r="E87" s="2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3"/>
      <c r="AD87" s="3"/>
    </row>
    <row r="88" spans="1:30" x14ac:dyDescent="0.25">
      <c r="A88" s="3"/>
      <c r="B88" s="112"/>
      <c r="C88" s="113"/>
      <c r="D88" s="2"/>
      <c r="E88" s="2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3"/>
      <c r="AD88" s="3"/>
    </row>
    <row r="89" spans="1:30" x14ac:dyDescent="0.25">
      <c r="A89" s="3"/>
      <c r="B89" s="112"/>
      <c r="C89" s="113"/>
      <c r="D89" s="2"/>
      <c r="E89" s="2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3"/>
      <c r="AD89" s="3"/>
    </row>
    <row r="90" spans="1:30" x14ac:dyDescent="0.25">
      <c r="A90" s="3"/>
      <c r="B90" s="121"/>
      <c r="C90" s="122"/>
      <c r="D90" s="123"/>
      <c r="E90" s="123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40"/>
      <c r="W90" s="140"/>
      <c r="X90" s="140"/>
      <c r="Y90" s="140"/>
      <c r="Z90" s="140"/>
      <c r="AA90" s="140"/>
      <c r="AB90" s="141"/>
      <c r="AC90" s="3"/>
      <c r="AD90" s="3"/>
    </row>
    <row r="91" spans="1:30" x14ac:dyDescent="0.25">
      <c r="A91" s="3"/>
      <c r="B91" s="125"/>
      <c r="C91" s="124"/>
      <c r="D91" s="125"/>
      <c r="E91" s="125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3"/>
      <c r="B92" s="125"/>
      <c r="C92" s="124"/>
      <c r="D92" s="125"/>
      <c r="E92" s="125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49" t="s">
        <v>81</v>
      </c>
      <c r="C94" s="109">
        <v>45895</v>
      </c>
      <c r="D94" s="49" t="s">
        <v>77</v>
      </c>
      <c r="E94" s="190" t="s">
        <v>113</v>
      </c>
      <c r="F94" s="190"/>
      <c r="G94" s="190"/>
      <c r="H94" s="49"/>
      <c r="I94" s="49" t="s">
        <v>78</v>
      </c>
      <c r="J94" s="206" t="s">
        <v>114</v>
      </c>
      <c r="K94" s="206"/>
      <c r="L94" s="206"/>
      <c r="M94" s="206"/>
      <c r="N94" s="49"/>
      <c r="O94" s="49"/>
      <c r="P94" s="49"/>
      <c r="Q94" s="49"/>
      <c r="R94" s="49"/>
      <c r="S94" s="49"/>
      <c r="T94" s="49"/>
      <c r="U94" s="49"/>
      <c r="V94" s="3"/>
      <c r="W94" s="3"/>
      <c r="X94" s="3"/>
      <c r="Y94" s="3"/>
      <c r="Z94" s="3"/>
      <c r="AA94" s="3"/>
      <c r="AB94" s="3"/>
      <c r="AC94" s="3"/>
      <c r="AD94" s="3"/>
    </row>
    <row r="95" spans="1:30" ht="7.5" customHeight="1" x14ac:dyDescent="0.25">
      <c r="A95" s="3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49"/>
      <c r="C96" s="49"/>
      <c r="D96" s="49" t="s">
        <v>80</v>
      </c>
      <c r="E96" s="51"/>
      <c r="F96" s="51"/>
      <c r="G96" s="51"/>
      <c r="H96" s="49"/>
      <c r="I96" s="49" t="s">
        <v>80</v>
      </c>
      <c r="J96" s="50"/>
      <c r="K96" s="50"/>
      <c r="L96" s="50"/>
      <c r="M96" s="50"/>
      <c r="N96" s="49"/>
      <c r="O96" s="49"/>
      <c r="P96" s="49"/>
      <c r="Q96" s="49"/>
      <c r="R96" s="49"/>
      <c r="S96" s="49"/>
      <c r="T96" s="49"/>
      <c r="U96" s="49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3"/>
      <c r="B97" s="49"/>
      <c r="C97" s="49"/>
      <c r="D97" s="49"/>
      <c r="E97" s="51"/>
      <c r="F97" s="51"/>
      <c r="G97" s="51"/>
      <c r="H97" s="49"/>
      <c r="I97" s="49"/>
      <c r="J97" s="50"/>
      <c r="K97" s="50"/>
      <c r="L97" s="50"/>
      <c r="M97" s="50"/>
      <c r="N97" s="49"/>
      <c r="O97" s="49"/>
      <c r="P97" s="49"/>
      <c r="Q97" s="49"/>
      <c r="R97" s="49"/>
      <c r="S97" s="49"/>
      <c r="T97" s="49"/>
      <c r="U97" s="49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3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3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3"/>
      <c r="W99" s="3"/>
      <c r="X99" s="3"/>
      <c r="Y99" s="3"/>
      <c r="Z99" s="3"/>
      <c r="AA99" s="3"/>
      <c r="AB99" s="3"/>
      <c r="AC99" s="3"/>
      <c r="AD99" s="3"/>
    </row>
    <row r="114" x14ac:dyDescent="0.25"/>
    <row r="115" x14ac:dyDescent="0.25"/>
    <row r="116" ht="15" hidden="1" customHeight="1" x14ac:dyDescent="0.25"/>
    <row r="129" x14ac:dyDescent="0.25"/>
    <row r="130" ht="15" hidden="1" customHeight="1" x14ac:dyDescent="0.25"/>
    <row r="131" ht="15" hidden="1" customHeight="1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4:G94"/>
    <mergeCell ref="J94:M94"/>
    <mergeCell ref="B66:U66"/>
    <mergeCell ref="B85:U85"/>
    <mergeCell ref="D4:U4"/>
    <mergeCell ref="D8:U8"/>
    <mergeCell ref="C46:C47"/>
    <mergeCell ref="C49:C50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5:U65"/>
    <mergeCell ref="D62:U62"/>
    <mergeCell ref="B64:U64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phoneticPr fontId="20" type="noConversion"/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4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2023-07-26T09:57:10Z</cp:lastPrinted>
  <dcterms:created xsi:type="dcterms:W3CDTF">2017-02-23T12:10:09Z</dcterms:created>
  <dcterms:modified xsi:type="dcterms:W3CDTF">2025-10-16T12:37:07Z</dcterms:modified>
</cp:coreProperties>
</file>