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ŠKOLY\ŠKOLY po 27.9.2024 k 10.10.2024\"/>
    </mc:Choice>
  </mc:AlternateContent>
  <xr:revisionPtr revIDLastSave="0" documentId="13_ncr:1_{AD1059B0-CFAB-4AF7-AD99-D08E167FEE77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NR 2025" sheetId="3" r:id="rId1"/>
  </sheets>
  <definedNames>
    <definedName name="_xlnm.Print_Area" localSheetId="0">'NR 2025'!$A$1:$AC$76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M34" i="3" l="1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4" i="3"/>
  <c r="Y53" i="3"/>
  <c r="Y52" i="3"/>
  <c r="Y51" i="3"/>
  <c r="Y50" i="3"/>
  <c r="S54" i="3"/>
  <c r="S53" i="3"/>
  <c r="S52" i="3"/>
  <c r="S51" i="3"/>
  <c r="S50" i="3"/>
  <c r="G53" i="3"/>
  <c r="M53" i="3" s="1"/>
  <c r="G54" i="3"/>
  <c r="M54" i="3" s="1"/>
  <c r="Z39" i="3"/>
  <c r="X39" i="3"/>
  <c r="W39" i="3"/>
  <c r="W40" i="3" s="1"/>
  <c r="V39" i="3"/>
  <c r="Y38" i="3"/>
  <c r="Y37" i="3"/>
  <c r="Y36" i="3"/>
  <c r="Y35" i="3"/>
  <c r="Y34" i="3"/>
  <c r="Y33" i="3"/>
  <c r="Y32" i="3"/>
  <c r="Y31" i="3"/>
  <c r="Y30" i="3"/>
  <c r="Y29" i="3"/>
  <c r="Y28" i="3"/>
  <c r="Y23" i="3"/>
  <c r="Y22" i="3"/>
  <c r="Y21" i="3"/>
  <c r="Y20" i="3"/>
  <c r="Y19" i="3"/>
  <c r="Y18" i="3"/>
  <c r="Y17" i="3"/>
  <c r="Y16" i="3"/>
  <c r="Y15" i="3"/>
  <c r="S15" i="3"/>
  <c r="U15" i="3" s="1"/>
  <c r="T39" i="3"/>
  <c r="R39" i="3"/>
  <c r="Q39" i="3"/>
  <c r="P39" i="3"/>
  <c r="S38" i="3"/>
  <c r="U38" i="3" s="1"/>
  <c r="S37" i="3"/>
  <c r="U37" i="3" s="1"/>
  <c r="S36" i="3"/>
  <c r="U36" i="3" s="1"/>
  <c r="S35" i="3"/>
  <c r="U35" i="3" s="1"/>
  <c r="S34" i="3"/>
  <c r="U34" i="3" s="1"/>
  <c r="S33" i="3"/>
  <c r="U33" i="3" s="1"/>
  <c r="S32" i="3"/>
  <c r="U32" i="3" s="1"/>
  <c r="S31" i="3"/>
  <c r="U31" i="3" s="1"/>
  <c r="S30" i="3"/>
  <c r="U30" i="3" s="1"/>
  <c r="S29" i="3"/>
  <c r="U29" i="3" s="1"/>
  <c r="S28" i="3"/>
  <c r="U28" i="3" s="1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AA24" i="3" l="1"/>
  <c r="AA39" i="3"/>
  <c r="Y40" i="3"/>
  <c r="S40" i="3"/>
  <c r="U40" i="3"/>
  <c r="G38" i="3"/>
  <c r="AA40" i="3" l="1"/>
  <c r="AA41" i="3" s="1"/>
  <c r="U41" i="3"/>
  <c r="G18" i="3"/>
  <c r="G51" i="3" l="1"/>
  <c r="M51" i="3" s="1"/>
  <c r="G52" i="3"/>
  <c r="M52" i="3" s="1"/>
  <c r="G50" i="3"/>
  <c r="M50" i="3" l="1"/>
  <c r="N39" i="3"/>
  <c r="L39" i="3"/>
  <c r="K39" i="3"/>
  <c r="M38" i="3"/>
  <c r="M37" i="3"/>
  <c r="M36" i="3"/>
  <c r="M35" i="3"/>
  <c r="O34" i="3"/>
  <c r="AB34" i="3" s="1"/>
  <c r="M33" i="3"/>
  <c r="M32" i="3"/>
  <c r="M31" i="3"/>
  <c r="J39" i="3"/>
  <c r="M29" i="3"/>
  <c r="M28" i="3"/>
  <c r="M23" i="3"/>
  <c r="M22" i="3"/>
  <c r="M21" i="3"/>
  <c r="M20" i="3"/>
  <c r="M19" i="3"/>
  <c r="M18" i="3"/>
  <c r="M17" i="3"/>
  <c r="M16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I20" i="3"/>
  <c r="G21" i="3"/>
  <c r="G22" i="3"/>
  <c r="G23" i="3"/>
  <c r="O20" i="3" l="1"/>
  <c r="AB20" i="3" s="1"/>
  <c r="O15" i="3"/>
  <c r="AB15" i="3" s="1"/>
  <c r="O21" i="3"/>
  <c r="AB21" i="3" s="1"/>
  <c r="O16" i="3"/>
  <c r="AB16" i="3" s="1"/>
  <c r="O22" i="3"/>
  <c r="AB22" i="3" s="1"/>
  <c r="O17" i="3"/>
  <c r="AB17" i="3" s="1"/>
  <c r="O23" i="3"/>
  <c r="AB23" i="3" s="1"/>
  <c r="O18" i="3"/>
  <c r="AB18" i="3" s="1"/>
  <c r="O19" i="3"/>
  <c r="AB19" i="3" s="1"/>
  <c r="M39" i="3"/>
  <c r="I21" i="3"/>
  <c r="I17" i="3"/>
  <c r="I34" i="3"/>
  <c r="I29" i="3"/>
  <c r="O38" i="3"/>
  <c r="AB38" i="3" s="1"/>
  <c r="I16" i="3"/>
  <c r="I37" i="3"/>
  <c r="I33" i="3"/>
  <c r="O35" i="3"/>
  <c r="AB35" i="3" s="1"/>
  <c r="I23" i="3"/>
  <c r="I19" i="3"/>
  <c r="I36" i="3"/>
  <c r="I32" i="3"/>
  <c r="O28" i="3"/>
  <c r="AB28" i="3" s="1"/>
  <c r="O32" i="3"/>
  <c r="AB32" i="3" s="1"/>
  <c r="I22" i="3"/>
  <c r="I30" i="3"/>
  <c r="I35" i="3"/>
  <c r="I31" i="3"/>
  <c r="O29" i="3"/>
  <c r="AB29" i="3" s="1"/>
  <c r="O33" i="3"/>
  <c r="AB33" i="3" s="1"/>
  <c r="O37" i="3"/>
  <c r="AB37" i="3" s="1"/>
  <c r="O31" i="3"/>
  <c r="AB31" i="3" s="1"/>
  <c r="K40" i="3"/>
  <c r="E40" i="3"/>
  <c r="N40" i="3"/>
  <c r="J40" i="3"/>
  <c r="M30" i="3"/>
  <c r="O36" i="3"/>
  <c r="AB36" i="3" s="1"/>
  <c r="L40" i="3"/>
  <c r="H40" i="3"/>
  <c r="D39" i="3"/>
  <c r="F40" i="3"/>
  <c r="O24" i="3" l="1"/>
  <c r="AB24" i="3" s="1"/>
  <c r="I39" i="3"/>
  <c r="I24" i="3"/>
  <c r="O30" i="3"/>
  <c r="AB30" i="3" s="1"/>
  <c r="D40" i="3"/>
  <c r="G39" i="3"/>
  <c r="G40" i="3" s="1"/>
  <c r="M40" i="3"/>
  <c r="O39" i="3" l="1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<sst xmlns="http://schemas.openxmlformats.org/spreadsheetml/2006/main" count="202" uniqueCount="113">
  <si>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</si>
  <si>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</si>
  <si>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</si>
  <si>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</si>
  <si>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</si>
  <si>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</si>
  <si>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</si>
  <si>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</si>
  <si>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</si>
  <si>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</si>
  <si>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</si>
  <si>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</si>
  <si>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</si>
  <si>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</si>
  <si>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</si>
  <si>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</si>
  <si>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</si>
  <si>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</si>
  <si>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</si>
  <si>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</si>
  <si>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</si>
  <si>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</si>
  <si>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</si>
  <si>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</si>
  <si>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</si>
  <si>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</si>
  <si>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</si>
  <si>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</si>
  <si>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</si>
  <si>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</si>
  <si>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</si>
  <si>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</si>
  <si>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</si>
  <si>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</si>
  <si>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</si>
  <si>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</si>
  <si>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</si>
  <si>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</si>
  <si>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</si>
  <si>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</si>
  <si>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</si>
  <si>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</si>
  <si>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</si>
  <si>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</si>
  <si>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</si>
  <si>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</si>
  <si>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</si>
  <si>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</si>
  <si>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</si>
  <si>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</si>
  <si>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</si>
  <si>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</si>
  <si>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</si>
  <si>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</si>
  <si>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</si>
  <si>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</si>
  <si>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</si>
  <si>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</si>
  <si>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</si>
  <si>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</si>
  <si>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</si>
  <si>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</si>
  <si>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</si>
  <si>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</si>
  <si>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</si>
  <si>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</si>
  <si>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</si>
  <si>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</si>
  <si>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</si>
  <si>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</si>
  <si>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</si>
  <si>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</si>
  <si>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</si>
  <si>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</si>
  <si>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</si>
  <si>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</si>
  <si>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</si>
  <si>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</si>
  <si>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</si>
  <si>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</si>
  <si>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</si>
  <si>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</si>
  <si>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</si>
  <si>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</si>
  <si>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</si>
  <si>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</si>
  <si>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</si>
  <si>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</si>
  <si>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</si>
  <si>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</si>
  <si>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</si>
  <si>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</si>
  <si>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</si>
  <si>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</si>
  <si>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</si>
  <si>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</si>
  <si>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</si>
  <si>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</si>
  <si>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</si>
  <si>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</si>
  <si>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</si>
  <si>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</si>
  <si>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</si>
  <si>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Rezervní fond-nespotřebované projekty</t>
  </si>
  <si>
    <t>rezervní fond-ze zlepšeného HV</t>
  </si>
  <si>
    <t>Základní škola Chomutov, Na Příkopech 895</t>
  </si>
  <si>
    <t>Na Příkopech 895,430 01 Chomutov</t>
  </si>
  <si>
    <t>Organize v roce 2025 počítá se snížením rozpočtu v oblasti energií (elektřina) cca o 250 tis. Navýšení cen  je možné v oblasti materiálu a služeb</t>
  </si>
  <si>
    <t>Moravcová Marcela</t>
  </si>
  <si>
    <t>Hons Miloslav</t>
  </si>
  <si>
    <t>příspěvek zřizovatele: ÚZ 702 mzdy - 238,7 tis</t>
  </si>
  <si>
    <t>ERASMUS 952,6 tis</t>
  </si>
  <si>
    <t>participativní rozpočet 50 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</si>
</sst>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82">
    <xf numFmtId="0" fontId="0" fillId="0" borderId="0" xfId="0"/>
    <xf numFmtId="10" fontId="0" fillId="0" borderId="0" xfId="0" applyNumberFormat="1" applyFont="1"/>
    <xf numFmtId="0" fontId="11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7" fillId="8" borderId="0" xfId="0" applyFont="1" applyFill="1" applyProtection="1"/>
    <xf numFmtId="0" fontId="1" fillId="4" borderId="30" xfId="0" applyFont="1" applyFill="1" applyBorder="1" applyAlignment="1" applyProtection="1">
      <alignment horizontal="center" vertical="center" wrapText="1"/>
    </xf>
    <xf numFmtId="0" fontId="1" fillId="14" borderId="34" xfId="0" applyFont="1" applyFill="1" applyBorder="1" applyAlignment="1" applyProtection="1">
      <alignment horizontal="center" vertical="center" wrapText="1"/>
    </xf>
    <xf numFmtId="0" fontId="1" fillId="14" borderId="19" xfId="0" applyFont="1" applyFill="1" applyBorder="1" applyAlignment="1" applyProtection="1">
      <alignment horizontal="center" vertical="center"/>
    </xf>
    <xf numFmtId="164" fontId="0" fillId="11" borderId="51" xfId="0" applyNumberFormat="1" applyFont="1" applyFill="1" applyBorder="1" applyAlignment="1" applyProtection="1">
      <alignment horizontal="right"/>
    </xf>
    <xf numFmtId="164" fontId="0" fillId="11" borderId="9" xfId="0" applyNumberFormat="1" applyFont="1" applyFill="1" applyBorder="1" applyAlignment="1" applyProtection="1">
      <alignment horizontal="right"/>
    </xf>
    <xf numFmtId="164" fontId="0" fillId="0" borderId="23" xfId="0" applyNumberFormat="1" applyFont="1" applyFill="1" applyBorder="1" applyAlignment="1" applyProtection="1">
      <alignment horizontal="right"/>
    </xf>
    <xf numFmtId="0" fontId="0" fillId="0" borderId="49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/>
    </xf>
    <xf numFmtId="164" fontId="0" fillId="11" borderId="49" xfId="0" applyNumberFormat="1" applyFont="1" applyFill="1" applyBorder="1" applyAlignment="1" applyProtection="1">
      <alignment horizontal="right"/>
    </xf>
    <xf numFmtId="164" fontId="6" fillId="11" borderId="49" xfId="0" applyNumberFormat="1" applyFont="1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/>
    </xf>
    <xf numFmtId="164" fontId="0" fillId="11" borderId="11" xfId="0" applyNumberFormat="1" applyFont="1" applyFill="1" applyBorder="1" applyAlignment="1" applyProtection="1">
      <alignment horizontal="right"/>
    </xf>
    <xf numFmtId="164" fontId="0" fillId="11" borderId="44" xfId="0" applyNumberFormat="1" applyFont="1" applyFill="1" applyBorder="1" applyAlignment="1" applyProtection="1">
      <alignment horizontal="right"/>
    </xf>
    <xf numFmtId="164" fontId="0" fillId="0" borderId="14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59" xfId="0" applyFont="1" applyFill="1" applyBorder="1" applyProtection="1"/>
    <xf numFmtId="164" fontId="1" fillId="3" borderId="25" xfId="0" applyNumberFormat="1" applyFont="1" applyFill="1" applyBorder="1" applyAlignment="1" applyProtection="1">
      <alignment horizontal="right"/>
    </xf>
    <xf numFmtId="164" fontId="1" fillId="3" borderId="26" xfId="0" applyNumberFormat="1" applyFont="1" applyFill="1" applyBorder="1" applyAlignment="1" applyProtection="1">
      <alignment horizontal="right"/>
    </xf>
    <xf numFmtId="164" fontId="1" fillId="3" borderId="29" xfId="0" applyNumberFormat="1" applyFont="1" applyFill="1" applyBorder="1" applyAlignment="1" applyProtection="1">
      <alignment horizontal="right"/>
    </xf>
    <xf numFmtId="164" fontId="1" fillId="3" borderId="30" xfId="0" applyNumberFormat="1" applyFont="1" applyFill="1" applyBorder="1" applyAlignment="1" applyProtection="1">
      <alignment horizontal="right"/>
    </xf>
    <xf numFmtId="0" fontId="0" fillId="14" borderId="58" xfId="0" applyFill="1" applyBorder="1" applyAlignment="1" applyProtection="1">
      <alignment horizontal="center"/>
    </xf>
    <xf numFmtId="0" fontId="1" fillId="14" borderId="59" xfId="0" applyFont="1" applyFill="1" applyBorder="1" applyProtection="1"/>
    <xf numFmtId="0" fontId="12" fillId="0" borderId="34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2" fillId="0" borderId="35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5" xfId="0" applyBorder="1" applyProtection="1"/>
    <xf numFmtId="164" fontId="0" fillId="0" borderId="13" xfId="0" applyNumberFormat="1" applyFont="1" applyFill="1" applyBorder="1" applyAlignment="1" applyProtection="1">
      <alignment horizontal="right"/>
    </xf>
    <xf numFmtId="0" fontId="0" fillId="0" borderId="50" xfId="0" applyFill="1" applyBorder="1" applyProtection="1"/>
    <xf numFmtId="0" fontId="0" fillId="0" borderId="50" xfId="0" applyBorder="1" applyProtection="1"/>
    <xf numFmtId="0" fontId="7" fillId="0" borderId="50" xfId="0" applyFont="1" applyBorder="1" applyProtection="1"/>
    <xf numFmtId="0" fontId="7" fillId="0" borderId="50" xfId="0" applyFont="1" applyBorder="1" applyAlignment="1" applyProtection="1">
      <alignment horizontal="left" indent="5"/>
    </xf>
    <xf numFmtId="164" fontId="1" fillId="5" borderId="34" xfId="0" applyNumberFormat="1" applyFont="1" applyFill="1" applyBorder="1" applyProtection="1"/>
    <xf numFmtId="164" fontId="1" fillId="5" borderId="56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1" fillId="14" borderId="18" xfId="0" applyNumberFormat="1" applyFont="1" applyFill="1" applyBorder="1" applyProtection="1"/>
    <xf numFmtId="164" fontId="1" fillId="14" borderId="19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9" xfId="0" applyNumberFormat="1" applyFont="1" applyFill="1" applyBorder="1" applyAlignment="1" applyProtection="1">
      <alignment horizontal="right"/>
      <protection locked="0"/>
    </xf>
    <xf numFmtId="164" fontId="0" fillId="10" borderId="49" xfId="0" applyNumberFormat="1" applyFon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Border="1" applyAlignment="1" applyProtection="1">
      <alignment horizontal="right"/>
      <protection locked="0"/>
    </xf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Fill="1" applyBorder="1" applyAlignment="1" applyProtection="1">
      <alignment horizontal="right"/>
      <protection locked="0"/>
    </xf>
    <xf numFmtId="164" fontId="0" fillId="0" borderId="12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Fill="1" applyBorder="1" applyAlignment="1" applyProtection="1">
      <alignment horizontal="right"/>
      <protection locked="0"/>
    </xf>
    <xf numFmtId="164" fontId="0" fillId="2" borderId="23" xfId="0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164" fontId="0" fillId="0" borderId="23" xfId="0" applyNumberFormat="1" applyFont="1" applyBorder="1" applyAlignment="1" applyProtection="1">
      <alignment horizontal="right"/>
      <protection locked="0"/>
    </xf>
    <xf numFmtId="164" fontId="0" fillId="0" borderId="15" xfId="0" applyNumberFormat="1" applyFont="1" applyBorder="1" applyAlignment="1" applyProtection="1">
      <alignment horizontal="right"/>
      <protection locked="0"/>
    </xf>
    <xf numFmtId="164" fontId="0" fillId="0" borderId="16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55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4" xfId="0" applyNumberFormat="1" applyFont="1" applyBorder="1" applyProtection="1">
      <protection locked="0"/>
    </xf>
    <xf numFmtId="164" fontId="0" fillId="0" borderId="54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49" xfId="0" applyNumberFormat="1" applyFont="1" applyFill="1" applyBorder="1" applyProtection="1">
      <protection locked="0"/>
    </xf>
    <xf numFmtId="164" fontId="0" fillId="0" borderId="49" xfId="0" applyNumberFormat="1" applyFont="1" applyBorder="1" applyProtection="1">
      <protection locked="0"/>
    </xf>
    <xf numFmtId="0" fontId="0" fillId="0" borderId="49" xfId="0" applyFont="1" applyBorder="1" applyProtection="1">
      <protection locked="0"/>
    </xf>
    <xf numFmtId="164" fontId="0" fillId="0" borderId="11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31" xfId="0" applyNumberFormat="1" applyFont="1" applyFill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 applyProtection="1">
      <alignment horizontal="center" wrapText="1"/>
    </xf>
    <xf numFmtId="164" fontId="1" fillId="0" borderId="48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0" fontId="1" fillId="12" borderId="39" xfId="0" applyFont="1" applyFill="1" applyBorder="1" applyAlignment="1" applyProtection="1">
      <alignment horizontal="left"/>
    </xf>
    <xf numFmtId="0" fontId="1" fillId="12" borderId="12" xfId="0" applyFont="1" applyFill="1" applyBorder="1" applyAlignment="1" applyProtection="1">
      <alignment horizontal="left"/>
    </xf>
    <xf numFmtId="0" fontId="0" fillId="0" borderId="46" xfId="0" applyBorder="1" applyProtection="1"/>
    <xf numFmtId="0" fontId="1" fillId="5" borderId="41" xfId="0" applyFont="1" applyFill="1" applyBorder="1" applyProtection="1"/>
    <xf numFmtId="164" fontId="1" fillId="0" borderId="32" xfId="0" applyNumberFormat="1" applyFont="1" applyFill="1" applyBorder="1" applyProtection="1">
      <protection locked="0"/>
    </xf>
    <xf numFmtId="164" fontId="1" fillId="0" borderId="20" xfId="0" applyNumberFormat="1" applyFont="1" applyFill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Fill="1" applyBorder="1" applyAlignment="1" applyProtection="1">
      <alignment horizontal="center"/>
    </xf>
    <xf numFmtId="0" fontId="16" fillId="6" borderId="38" xfId="0" applyFont="1" applyFill="1" applyBorder="1" applyAlignment="1" applyProtection="1">
      <alignment horizontal="left"/>
    </xf>
    <xf numFmtId="165" fontId="16" fillId="6" borderId="38" xfId="0" applyNumberFormat="1" applyFont="1" applyFill="1" applyBorder="1" applyAlignment="1" applyProtection="1"/>
    <xf numFmtId="0" fontId="2" fillId="0" borderId="41" xfId="0" applyFont="1" applyFill="1" applyBorder="1" applyAlignment="1" applyProtection="1">
      <alignment horizontal="center"/>
    </xf>
    <xf numFmtId="0" fontId="2" fillId="0" borderId="41" xfId="0" applyFont="1" applyBorder="1" applyProtection="1"/>
    <xf numFmtId="164" fontId="5" fillId="14" borderId="34" xfId="0" applyNumberFormat="1" applyFont="1" applyFill="1" applyBorder="1" applyAlignment="1" applyProtection="1">
      <alignment horizontal="center"/>
    </xf>
    <xf numFmtId="164" fontId="5" fillId="14" borderId="18" xfId="0" applyNumberFormat="1" applyFont="1" applyFill="1" applyBorder="1" applyProtection="1"/>
    <xf numFmtId="0" fontId="2" fillId="14" borderId="18" xfId="0" applyFont="1" applyFill="1" applyBorder="1" applyProtection="1"/>
    <xf numFmtId="164" fontId="5" fillId="14" borderId="35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19" xfId="0" applyNumberFormat="1" applyFont="1" applyFill="1" applyBorder="1" applyProtection="1"/>
    <xf numFmtId="165" fontId="17" fillId="9" borderId="38" xfId="0" applyNumberFormat="1" applyFont="1" applyFill="1" applyBorder="1" applyAlignment="1" applyProtection="1"/>
    <xf numFmtId="165" fontId="17" fillId="9" borderId="30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2" xfId="0" applyFill="1" applyBorder="1"/>
    <xf numFmtId="0" fontId="0" fillId="0" borderId="0" xfId="0" applyFill="1" applyBorder="1"/>
    <xf numFmtId="0" fontId="0" fillId="0" borderId="36" xfId="0" applyFill="1" applyBorder="1"/>
    <xf numFmtId="0" fontId="11" fillId="0" borderId="22" xfId="2" applyFont="1" applyBorder="1" applyProtection="1"/>
    <xf numFmtId="0" fontId="11" fillId="0" borderId="0" xfId="0" applyFont="1" applyFill="1" applyBorder="1"/>
    <xf numFmtId="0" fontId="0" fillId="0" borderId="5" xfId="0" applyFill="1" applyBorder="1" applyProtection="1"/>
    <xf numFmtId="0" fontId="0" fillId="10" borderId="50" xfId="0" applyFill="1" applyBorder="1" applyProtection="1"/>
    <xf numFmtId="0" fontId="7" fillId="5" borderId="50" xfId="0" applyFont="1" applyFill="1" applyBorder="1" applyProtection="1"/>
    <xf numFmtId="0" fontId="7" fillId="0" borderId="50" xfId="0" applyFont="1" applyFill="1" applyBorder="1" applyAlignment="1" applyProtection="1">
      <alignment horizontal="left"/>
    </xf>
    <xf numFmtId="0" fontId="4" fillId="0" borderId="50" xfId="0" applyFont="1" applyBorder="1" applyProtection="1"/>
    <xf numFmtId="0" fontId="0" fillId="0" borderId="45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left" indent="5"/>
    </xf>
    <xf numFmtId="0" fontId="8" fillId="0" borderId="1" xfId="0" applyFont="1" applyFill="1" applyBorder="1" applyProtection="1"/>
    <xf numFmtId="0" fontId="11" fillId="0" borderId="8" xfId="2" applyFont="1" applyBorder="1" applyProtection="1"/>
    <xf numFmtId="0" fontId="11" fillId="0" borderId="52" xfId="0" applyFont="1" applyFill="1" applyBorder="1"/>
    <xf numFmtId="0" fontId="11" fillId="0" borderId="52" xfId="2" applyFont="1" applyBorder="1" applyProtection="1"/>
    <xf numFmtId="0" fontId="11" fillId="8" borderId="0" xfId="0" applyFont="1" applyFill="1" applyBorder="1"/>
    <xf numFmtId="0" fontId="11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8" fillId="0" borderId="34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2" xfId="0" applyFont="1" applyFill="1" applyBorder="1" applyAlignment="1" applyProtection="1">
      <alignment horizontal="left"/>
      <protection locked="0"/>
    </xf>
    <xf numFmtId="164" fontId="0" fillId="5" borderId="55" xfId="0" applyNumberFormat="1" applyFont="1" applyFill="1" applyBorder="1" applyProtection="1">
      <protection locked="0"/>
    </xf>
    <xf numFmtId="10" fontId="7" fillId="0" borderId="23" xfId="0" applyNumberFormat="1" applyFont="1" applyFill="1" applyBorder="1" applyProtection="1"/>
    <xf numFmtId="164" fontId="13" fillId="8" borderId="0" xfId="0" applyNumberFormat="1" applyFont="1" applyFill="1" applyBorder="1" applyAlignment="1" applyProtection="1">
      <alignment horizontal="center" vertical="center" wrapText="1"/>
    </xf>
    <xf numFmtId="164" fontId="1" fillId="8" borderId="0" xfId="0" applyNumberFormat="1" applyFont="1" applyFill="1" applyBorder="1" applyAlignment="1" applyProtection="1">
      <alignment horizontal="right"/>
      <protection locked="0"/>
    </xf>
    <xf numFmtId="10" fontId="7" fillId="0" borderId="14" xfId="0" applyNumberFormat="1" applyFont="1" applyFill="1" applyBorder="1" applyProtection="1"/>
    <xf numFmtId="10" fontId="7" fillId="3" borderId="3" xfId="0" applyNumberFormat="1" applyFont="1" applyFill="1" applyBorder="1" applyProtection="1"/>
    <xf numFmtId="10" fontId="7" fillId="5" borderId="3" xfId="0" applyNumberFormat="1" applyFont="1" applyFill="1" applyBorder="1" applyProtection="1"/>
    <xf numFmtId="10" fontId="19" fillId="9" borderId="23" xfId="0" applyNumberFormat="1" applyFont="1" applyFill="1" applyBorder="1" applyProtection="1"/>
    <xf numFmtId="0" fontId="0" fillId="0" borderId="39" xfId="0" applyFill="1" applyBorder="1"/>
    <xf numFmtId="0" fontId="0" fillId="0" borderId="40" xfId="0" applyFill="1" applyBorder="1"/>
    <xf numFmtId="0" fontId="0" fillId="0" borderId="52" xfId="0" applyFill="1" applyBorder="1"/>
    <xf numFmtId="0" fontId="0" fillId="0" borderId="1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2" xfId="0" applyFont="1" applyFill="1" applyBorder="1" applyAlignment="1" applyProtection="1">
      <alignment horizontal="left"/>
      <protection locked="0"/>
    </xf>
    <xf numFmtId="164" fontId="0" fillId="11" borderId="1" xfId="0" applyNumberFormat="1" applyFill="1" applyBorder="1" applyAlignment="1" applyProtection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Protection="1">
      <protection locked="0"/>
    </xf>
    <xf numFmtId="164" fontId="0" fillId="0" borderId="40" xfId="0" applyNumberFormat="1" applyBorder="1" applyProtection="1">
      <protection locked="0"/>
    </xf>
    <xf numFmtId="166" fontId="17" fillId="9" borderId="38" xfId="0" applyNumberFormat="1" applyFont="1" applyFill="1" applyBorder="1" applyAlignment="1" applyProtection="1"/>
    <xf numFmtId="166" fontId="17" fillId="9" borderId="30" xfId="0" applyNumberFormat="1" applyFont="1" applyFill="1" applyBorder="1" applyAlignment="1" applyProtection="1"/>
    <xf numFmtId="166" fontId="0" fillId="11" borderId="51" xfId="0" applyNumberFormat="1" applyFont="1" applyFill="1" applyBorder="1" applyAlignment="1" applyProtection="1">
      <alignment horizontal="right"/>
    </xf>
    <xf numFmtId="166" fontId="0" fillId="11" borderId="9" xfId="0" applyNumberFormat="1" applyFont="1" applyFill="1" applyBorder="1" applyAlignment="1" applyProtection="1">
      <alignment horizontal="right"/>
    </xf>
    <xf numFmtId="166" fontId="0" fillId="0" borderId="9" xfId="0" applyNumberFormat="1" applyFont="1" applyFill="1" applyBorder="1" applyAlignment="1" applyProtection="1">
      <alignment horizontal="right"/>
      <protection locked="0"/>
    </xf>
    <xf numFmtId="166" fontId="0" fillId="0" borderId="8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  <protection locked="0"/>
    </xf>
    <xf numFmtId="166" fontId="0" fillId="0" borderId="23" xfId="0" applyNumberFormat="1" applyFont="1" applyFill="1" applyBorder="1" applyAlignment="1" applyProtection="1">
      <alignment horizontal="right"/>
    </xf>
    <xf numFmtId="166" fontId="0" fillId="10" borderId="49" xfId="0" applyNumberFormat="1" applyFont="1" applyFill="1" applyBorder="1" applyAlignment="1" applyProtection="1">
      <alignment horizontal="right"/>
      <protection locked="0"/>
    </xf>
    <xf numFmtId="166" fontId="0" fillId="11" borderId="1" xfId="0" applyNumberFormat="1" applyFont="1" applyFill="1" applyBorder="1" applyAlignment="1" applyProtection="1">
      <alignment horizontal="right"/>
    </xf>
    <xf numFmtId="166" fontId="0" fillId="0" borderId="43" xfId="0" applyNumberFormat="1" applyFont="1" applyFill="1" applyBorder="1" applyAlignment="1" applyProtection="1">
      <alignment horizontal="right"/>
      <protection locked="0"/>
    </xf>
    <xf numFmtId="166" fontId="0" fillId="2" borderId="23" xfId="0" applyNumberFormat="1" applyFon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 applyProtection="1">
      <alignment horizontal="right"/>
    </xf>
    <xf numFmtId="166" fontId="0" fillId="2" borderId="15" xfId="0" applyNumberFormat="1" applyFont="1" applyFill="1" applyBorder="1" applyAlignment="1" applyProtection="1">
      <alignment horizontal="right"/>
      <protection locked="0"/>
    </xf>
    <xf numFmtId="166" fontId="0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0" fillId="0" borderId="23" xfId="0" applyNumberFormat="1" applyFont="1" applyBorder="1" applyAlignment="1" applyProtection="1">
      <alignment horizontal="right"/>
      <protection locked="0"/>
    </xf>
    <xf numFmtId="166" fontId="0" fillId="0" borderId="1" xfId="0" applyNumberFormat="1" applyFont="1" applyBorder="1" applyAlignment="1" applyProtection="1">
      <alignment horizontal="right"/>
      <protection locked="0"/>
    </xf>
    <xf numFmtId="166" fontId="0" fillId="0" borderId="15" xfId="0" applyNumberFormat="1" applyFont="1" applyBorder="1" applyAlignment="1" applyProtection="1">
      <alignment horizontal="right"/>
      <protection locked="0"/>
    </xf>
    <xf numFmtId="166" fontId="0" fillId="11" borderId="11" xfId="0" applyNumberFormat="1" applyFont="1" applyFill="1" applyBorder="1" applyAlignment="1" applyProtection="1">
      <alignment horizontal="right"/>
    </xf>
    <xf numFmtId="166" fontId="0" fillId="11" borderId="44" xfId="0" applyNumberFormat="1" applyFont="1" applyFill="1" applyBorder="1" applyAlignment="1" applyProtection="1">
      <alignment horizontal="right"/>
    </xf>
    <xf numFmtId="166" fontId="0" fillId="0" borderId="44" xfId="0" applyNumberFormat="1" applyFont="1" applyBorder="1" applyAlignment="1" applyProtection="1">
      <alignment horizontal="right"/>
      <protection locked="0"/>
    </xf>
    <xf numFmtId="166" fontId="0" fillId="0" borderId="12" xfId="0" applyNumberFormat="1" applyFont="1" applyFill="1" applyBorder="1" applyAlignment="1" applyProtection="1">
      <alignment horizontal="right"/>
      <protection locked="0"/>
    </xf>
    <xf numFmtId="166" fontId="0" fillId="0" borderId="16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Fill="1" applyBorder="1" applyAlignment="1" applyProtection="1">
      <alignment horizontal="right"/>
    </xf>
    <xf numFmtId="166" fontId="1" fillId="3" borderId="25" xfId="0" applyNumberFormat="1" applyFont="1" applyFill="1" applyBorder="1" applyAlignment="1" applyProtection="1">
      <alignment horizontal="right"/>
    </xf>
    <xf numFmtId="166" fontId="1" fillId="3" borderId="26" xfId="0" applyNumberFormat="1" applyFont="1" applyFill="1" applyBorder="1" applyAlignment="1" applyProtection="1">
      <alignment horizontal="right"/>
    </xf>
    <xf numFmtId="166" fontId="1" fillId="3" borderId="29" xfId="0" applyNumberFormat="1" applyFont="1" applyFill="1" applyBorder="1" applyAlignment="1" applyProtection="1">
      <alignment horizontal="right"/>
    </xf>
    <xf numFmtId="166" fontId="1" fillId="3" borderId="30" xfId="0" applyNumberFormat="1" applyFont="1" applyFill="1" applyBorder="1" applyAlignment="1" applyProtection="1">
      <alignment horizontal="right"/>
    </xf>
    <xf numFmtId="166" fontId="12" fillId="0" borderId="34" xfId="0" applyNumberFormat="1" applyFont="1" applyBorder="1" applyAlignment="1" applyProtection="1">
      <alignment horizontal="center"/>
    </xf>
    <xf numFmtId="166" fontId="12" fillId="0" borderId="18" xfId="0" applyNumberFormat="1" applyFont="1" applyBorder="1" applyAlignment="1" applyProtection="1">
      <alignment horizontal="center"/>
    </xf>
    <xf numFmtId="166" fontId="12" fillId="0" borderId="35" xfId="0" applyNumberFormat="1" applyFont="1" applyBorder="1" applyAlignment="1" applyProtection="1">
      <alignment horizontal="center"/>
    </xf>
    <xf numFmtId="166" fontId="0" fillId="0" borderId="55" xfId="0" applyNumberFormat="1" applyFont="1" applyBorder="1" applyProtection="1">
      <protection locked="0"/>
    </xf>
    <xf numFmtId="166" fontId="0" fillId="0" borderId="13" xfId="0" applyNumberFormat="1" applyFont="1" applyFill="1" applyBorder="1" applyAlignment="1" applyProtection="1">
      <alignment horizontal="right"/>
    </xf>
    <xf numFmtId="166" fontId="0" fillId="0" borderId="54" xfId="0" applyNumberFormat="1" applyFont="1" applyBorder="1" applyProtection="1">
      <protection locked="0"/>
    </xf>
    <xf numFmtId="166" fontId="0" fillId="0" borderId="54" xfId="0" applyNumberFormat="1" applyFont="1" applyFill="1" applyBorder="1" applyProtection="1">
      <protection locked="0"/>
    </xf>
    <xf numFmtId="166" fontId="0" fillId="0" borderId="57" xfId="0" applyNumberFormat="1" applyFont="1" applyBorder="1" applyProtection="1">
      <protection locked="0"/>
    </xf>
    <xf numFmtId="166" fontId="0" fillId="5" borderId="55" xfId="0" applyNumberFormat="1" applyFont="1" applyFill="1" applyBorder="1" applyProtection="1">
      <protection locked="0"/>
    </xf>
    <xf numFmtId="166" fontId="1" fillId="5" borderId="56" xfId="0" applyNumberFormat="1" applyFont="1" applyFill="1" applyBorder="1" applyProtection="1"/>
    <xf numFmtId="166" fontId="1" fillId="5" borderId="3" xfId="0" applyNumberFormat="1" applyFont="1" applyFill="1" applyBorder="1" applyProtection="1"/>
    <xf numFmtId="165" fontId="0" fillId="0" borderId="4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Font="1" applyBorder="1" applyProtection="1">
      <protection locked="0"/>
    </xf>
    <xf numFmtId="165" fontId="0" fillId="0" borderId="11" xfId="0" applyNumberFormat="1" applyFont="1" applyBorder="1" applyProtection="1">
      <protection locked="0"/>
    </xf>
    <xf numFmtId="165" fontId="0" fillId="0" borderId="40" xfId="0" applyNumberFormat="1" applyFont="1" applyBorder="1" applyProtection="1">
      <protection locked="0"/>
    </xf>
    <xf numFmtId="165" fontId="1" fillId="5" borderId="34" xfId="0" applyNumberFormat="1" applyFont="1" applyFill="1" applyBorder="1" applyProtection="1"/>
    <xf numFmtId="164" fontId="8" fillId="5" borderId="41" xfId="0" applyNumberFormat="1" applyFont="1" applyFill="1" applyBorder="1" applyAlignment="1" applyProtection="1">
      <alignment horizontal="center"/>
    </xf>
    <xf numFmtId="164" fontId="8" fillId="5" borderId="42" xfId="0" applyNumberFormat="1" applyFont="1" applyFill="1" applyBorder="1" applyAlignment="1" applyProtection="1">
      <alignment horizontal="center"/>
    </xf>
    <xf numFmtId="164" fontId="8" fillId="5" borderId="59" xfId="0" applyNumberFormat="1" applyFont="1" applyFill="1" applyBorder="1" applyAlignment="1" applyProtection="1">
      <alignment horizontal="center"/>
    </xf>
    <xf numFmtId="164" fontId="8" fillId="5" borderId="53" xfId="0" applyNumberFormat="1" applyFont="1" applyFill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164" fontId="0" fillId="0" borderId="27" xfId="0" applyNumberFormat="1" applyFont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39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4" xfId="0" applyFont="1" applyFill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6" fontId="8" fillId="5" borderId="41" xfId="0" applyNumberFormat="1" applyFont="1" applyFill="1" applyBorder="1" applyAlignment="1" applyProtection="1">
      <alignment horizontal="center"/>
    </xf>
    <xf numFmtId="166" fontId="8" fillId="5" borderId="42" xfId="0" applyNumberFormat="1" applyFont="1" applyFill="1" applyBorder="1" applyAlignment="1" applyProtection="1">
      <alignment horizontal="center"/>
    </xf>
    <xf numFmtId="166" fontId="8" fillId="5" borderId="59" xfId="0" applyNumberFormat="1" applyFont="1" applyFill="1" applyBorder="1" applyAlignment="1" applyProtection="1">
      <alignment horizontal="center"/>
    </xf>
    <xf numFmtId="166" fontId="8" fillId="5" borderId="53" xfId="0" applyNumberFormat="1" applyFont="1" applyFill="1" applyBorder="1" applyAlignment="1" applyProtection="1">
      <alignment horizontal="center"/>
    </xf>
    <xf numFmtId="166" fontId="1" fillId="0" borderId="41" xfId="0" applyNumberFormat="1" applyFont="1" applyBorder="1" applyAlignment="1" applyProtection="1">
      <alignment horizontal="center"/>
    </xf>
    <xf numFmtId="166" fontId="1" fillId="0" borderId="42" xfId="0" applyNumberFormat="1" applyFont="1" applyBorder="1" applyAlignment="1" applyProtection="1">
      <alignment horizontal="center"/>
    </xf>
    <xf numFmtId="166" fontId="0" fillId="0" borderId="27" xfId="0" applyNumberFormat="1" applyFont="1" applyBorder="1" applyAlignment="1" applyProtection="1">
      <alignment horizontal="center" vertical="center"/>
    </xf>
    <xf numFmtId="166" fontId="0" fillId="0" borderId="20" xfId="0" applyNumberFormat="1" applyFont="1" applyBorder="1" applyAlignment="1" applyProtection="1">
      <alignment horizontal="center" vertical="center"/>
    </xf>
    <xf numFmtId="166" fontId="0" fillId="0" borderId="30" xfId="0" applyNumberFormat="1" applyFont="1" applyBorder="1" applyAlignment="1" applyProtection="1">
      <alignment horizontal="center" vertical="center"/>
    </xf>
    <xf numFmtId="166" fontId="0" fillId="0" borderId="21" xfId="0" applyNumberFormat="1" applyFont="1" applyBorder="1" applyAlignment="1" applyProtection="1">
      <alignment horizontal="center" vertical="center"/>
    </xf>
    <xf numFmtId="166" fontId="14" fillId="0" borderId="53" xfId="0" applyNumberFormat="1" applyFont="1" applyFill="1" applyBorder="1" applyAlignment="1" applyProtection="1">
      <alignment horizontal="center" vertical="center"/>
    </xf>
    <xf numFmtId="166" fontId="14" fillId="0" borderId="48" xfId="0" applyNumberFormat="1" applyFont="1" applyFill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58" xfId="0" applyFont="1" applyFill="1" applyBorder="1" applyAlignment="1" applyProtection="1">
      <alignment horizontal="left" vertical="center"/>
    </xf>
    <xf numFmtId="0" fontId="1" fillId="12" borderId="47" xfId="0" applyFont="1" applyFill="1" applyBorder="1" applyAlignment="1" applyProtection="1">
      <alignment horizontal="left" vertical="center"/>
    </xf>
    <xf numFmtId="0" fontId="1" fillId="12" borderId="21" xfId="0" applyFont="1" applyFill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10" fontId="15" fillId="0" borderId="30" xfId="0" applyNumberFormat="1" applyFont="1" applyFill="1" applyBorder="1" applyAlignment="1" applyProtection="1">
      <alignment horizontal="center" vertical="center" wrapText="1"/>
    </xf>
    <xf numFmtId="10" fontId="15" fillId="0" borderId="14" xfId="0" applyNumberFormat="1" applyFont="1" applyFill="1" applyBorder="1" applyAlignment="1" applyProtection="1">
      <alignment horizontal="center" vertical="center" wrapText="1"/>
    </xf>
    <xf numFmtId="10" fontId="15" fillId="0" borderId="21" xfId="0" applyNumberFormat="1" applyFont="1" applyFill="1" applyBorder="1" applyAlignment="1" applyProtection="1">
      <alignment horizontal="center" vertical="center" wrapText="1"/>
    </xf>
    <xf numFmtId="10" fontId="1" fillId="0" borderId="30" xfId="0" applyNumberFormat="1" applyFont="1" applyBorder="1" applyAlignment="1" applyProtection="1">
      <alignment horizontal="center" vertical="center" wrapText="1"/>
    </xf>
    <xf numFmtId="10" fontId="1" fillId="0" borderId="14" xfId="0" applyNumberFormat="1" applyFont="1" applyBorder="1" applyAlignment="1" applyProtection="1">
      <alignment horizontal="center" vertical="center" wrapText="1"/>
    </xf>
    <xf numFmtId="10" fontId="1" fillId="0" borderId="21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276"/>
  <sheetViews>
    <sheetView showGridLines="0" tabSelected="1" topLeftCell="A37" zoomScale="80" zoomScaleNormal="80" zoomScaleSheetLayoutView="80" workbookViewId="0">
      <selection activeCell="C68" sqref="C68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3" hidden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4"/>
      <c r="W1" s="4"/>
      <c r="X1" s="4"/>
      <c r="Y1" s="4"/>
      <c r="Z1" s="4"/>
      <c r="AA1" s="4"/>
      <c r="AB1" s="4"/>
      <c r="AC1" s="4"/>
    </row>
    <row r="2" spans="1:30" ht="21" x14ac:dyDescent="0.35">
      <c r="A2" s="5"/>
      <c r="B2" s="7" t="s">
        <v>97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</row>
    <row r="3" spans="1:30" ht="7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</row>
    <row r="4" spans="1:30" ht="21" x14ac:dyDescent="0.35">
      <c r="A4" s="5"/>
      <c r="B4" s="5" t="s">
        <v>43</v>
      </c>
      <c r="C4" s="5"/>
      <c r="D4" s="262" t="s">
        <v>105</v>
      </c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4"/>
      <c r="W4" s="4"/>
      <c r="X4" s="4"/>
      <c r="Y4" s="4"/>
      <c r="Z4" s="4"/>
      <c r="AA4" s="4"/>
      <c r="AB4" s="4"/>
      <c r="AC4" s="4"/>
    </row>
    <row r="5" spans="1:30" ht="3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</row>
    <row r="6" spans="1:30" x14ac:dyDescent="0.25">
      <c r="A6" s="5"/>
      <c r="B6" s="5" t="s">
        <v>44</v>
      </c>
      <c r="C6" s="5"/>
      <c r="D6" s="88">
        <v>4678685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4"/>
      <c r="Z6" s="4"/>
      <c r="AA6" s="4"/>
      <c r="AB6" s="4"/>
      <c r="AC6" s="4"/>
    </row>
    <row r="7" spans="1:30" ht="3.75" customHeight="1" x14ac:dyDescent="0.25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4"/>
      <c r="AB7" s="4"/>
      <c r="AC7" s="4"/>
    </row>
    <row r="8" spans="1:30" x14ac:dyDescent="0.25">
      <c r="A8" s="5"/>
      <c r="B8" s="5" t="s">
        <v>45</v>
      </c>
      <c r="C8" s="5"/>
      <c r="D8" s="263" t="s">
        <v>106</v>
      </c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4"/>
      <c r="W8" s="4"/>
      <c r="X8" s="4"/>
      <c r="Y8" s="4"/>
      <c r="Z8" s="4"/>
      <c r="AA8" s="4"/>
      <c r="AB8" s="4"/>
      <c r="AC8" s="4"/>
    </row>
    <row r="9" spans="1:30" ht="15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4"/>
      <c r="Z9" s="4"/>
      <c r="AA9" s="4"/>
      <c r="AB9" s="4"/>
      <c r="AC9" s="4"/>
    </row>
    <row r="10" spans="1:30" ht="29.25" customHeight="1" thickBot="1" x14ac:dyDescent="0.3">
      <c r="A10" s="5"/>
      <c r="B10" s="224" t="s">
        <v>37</v>
      </c>
      <c r="C10" s="268" t="s">
        <v>38</v>
      </c>
      <c r="D10" s="227" t="s">
        <v>98</v>
      </c>
      <c r="E10" s="228"/>
      <c r="F10" s="228"/>
      <c r="G10" s="228"/>
      <c r="H10" s="228"/>
      <c r="I10" s="229"/>
      <c r="J10" s="227" t="s">
        <v>99</v>
      </c>
      <c r="K10" s="228"/>
      <c r="L10" s="228"/>
      <c r="M10" s="228"/>
      <c r="N10" s="228"/>
      <c r="O10" s="229"/>
      <c r="P10" s="227" t="s">
        <v>100</v>
      </c>
      <c r="Q10" s="228"/>
      <c r="R10" s="228"/>
      <c r="S10" s="228"/>
      <c r="T10" s="228"/>
      <c r="U10" s="229"/>
      <c r="V10" s="227" t="s">
        <v>101</v>
      </c>
      <c r="W10" s="228"/>
      <c r="X10" s="228"/>
      <c r="Y10" s="228"/>
      <c r="Z10" s="228"/>
      <c r="AA10" s="229"/>
      <c r="AB10" s="279" t="s">
        <v>102</v>
      </c>
      <c r="AC10" s="4"/>
      <c r="AD10" s="4"/>
    </row>
    <row r="11" spans="1:30" ht="30.75" customHeight="1" thickBot="1" x14ac:dyDescent="0.3">
      <c r="A11" s="5"/>
      <c r="B11" s="225"/>
      <c r="C11" s="269"/>
      <c r="D11" s="230" t="s">
        <v>39</v>
      </c>
      <c r="E11" s="231"/>
      <c r="F11" s="231"/>
      <c r="G11" s="232"/>
      <c r="H11" s="9" t="s">
        <v>40</v>
      </c>
      <c r="I11" s="9" t="s">
        <v>61</v>
      </c>
      <c r="J11" s="230" t="s">
        <v>39</v>
      </c>
      <c r="K11" s="231"/>
      <c r="L11" s="231"/>
      <c r="M11" s="232"/>
      <c r="N11" s="9" t="s">
        <v>40</v>
      </c>
      <c r="O11" s="9" t="s">
        <v>61</v>
      </c>
      <c r="P11" s="230" t="s">
        <v>39</v>
      </c>
      <c r="Q11" s="231"/>
      <c r="R11" s="231"/>
      <c r="S11" s="232"/>
      <c r="T11" s="9" t="s">
        <v>40</v>
      </c>
      <c r="U11" s="9" t="s">
        <v>61</v>
      </c>
      <c r="V11" s="230" t="s">
        <v>39</v>
      </c>
      <c r="W11" s="231"/>
      <c r="X11" s="231"/>
      <c r="Y11" s="232"/>
      <c r="Z11" s="9" t="s">
        <v>40</v>
      </c>
      <c r="AA11" s="9" t="s">
        <v>61</v>
      </c>
      <c r="AB11" s="280"/>
      <c r="AC11" s="4"/>
      <c r="AD11" s="4"/>
    </row>
    <row r="12" spans="1:30" ht="15.75" customHeight="1" thickBot="1" x14ac:dyDescent="0.3">
      <c r="A12" s="5"/>
      <c r="B12" s="225"/>
      <c r="C12" s="270"/>
      <c r="D12" s="233" t="s">
        <v>62</v>
      </c>
      <c r="E12" s="234"/>
      <c r="F12" s="234"/>
      <c r="G12" s="234"/>
      <c r="H12" s="234"/>
      <c r="I12" s="235"/>
      <c r="J12" s="233" t="s">
        <v>62</v>
      </c>
      <c r="K12" s="234"/>
      <c r="L12" s="234"/>
      <c r="M12" s="234"/>
      <c r="N12" s="234"/>
      <c r="O12" s="235"/>
      <c r="P12" s="233" t="s">
        <v>62</v>
      </c>
      <c r="Q12" s="234"/>
      <c r="R12" s="234"/>
      <c r="S12" s="234"/>
      <c r="T12" s="234"/>
      <c r="U12" s="235"/>
      <c r="V12" s="233" t="s">
        <v>62</v>
      </c>
      <c r="W12" s="234"/>
      <c r="X12" s="234"/>
      <c r="Y12" s="234"/>
      <c r="Z12" s="234"/>
      <c r="AA12" s="235"/>
      <c r="AB12" s="280"/>
      <c r="AC12" s="4"/>
      <c r="AD12" s="4"/>
    </row>
    <row r="13" spans="1:30" ht="15.75" customHeight="1" thickBot="1" x14ac:dyDescent="0.3">
      <c r="A13" s="5"/>
      <c r="B13" s="226"/>
      <c r="C13" s="271"/>
      <c r="D13" s="236" t="s">
        <v>57</v>
      </c>
      <c r="E13" s="237"/>
      <c r="F13" s="237"/>
      <c r="G13" s="238" t="s">
        <v>63</v>
      </c>
      <c r="H13" s="240" t="s">
        <v>66</v>
      </c>
      <c r="I13" s="247" t="s">
        <v>62</v>
      </c>
      <c r="J13" s="236" t="s">
        <v>57</v>
      </c>
      <c r="K13" s="237"/>
      <c r="L13" s="237"/>
      <c r="M13" s="238" t="s">
        <v>63</v>
      </c>
      <c r="N13" s="240" t="s">
        <v>66</v>
      </c>
      <c r="O13" s="247" t="s">
        <v>62</v>
      </c>
      <c r="P13" s="236" t="s">
        <v>57</v>
      </c>
      <c r="Q13" s="237"/>
      <c r="R13" s="237"/>
      <c r="S13" s="238" t="s">
        <v>63</v>
      </c>
      <c r="T13" s="240" t="s">
        <v>66</v>
      </c>
      <c r="U13" s="247" t="s">
        <v>62</v>
      </c>
      <c r="V13" s="236" t="s">
        <v>57</v>
      </c>
      <c r="W13" s="237"/>
      <c r="X13" s="237"/>
      <c r="Y13" s="238" t="s">
        <v>63</v>
      </c>
      <c r="Z13" s="240" t="s">
        <v>66</v>
      </c>
      <c r="AA13" s="247" t="s">
        <v>62</v>
      </c>
      <c r="AB13" s="280"/>
      <c r="AC13" s="4"/>
      <c r="AD13" s="4"/>
    </row>
    <row r="14" spans="1:30" ht="15.75" thickBot="1" x14ac:dyDescent="0.3">
      <c r="A14" s="5"/>
      <c r="B14" s="10"/>
      <c r="C14" s="11"/>
      <c r="D14" s="141" t="s">
        <v>58</v>
      </c>
      <c r="E14" s="142" t="s">
        <v>88</v>
      </c>
      <c r="F14" s="142" t="s">
        <v>59</v>
      </c>
      <c r="G14" s="239"/>
      <c r="H14" s="241"/>
      <c r="I14" s="248"/>
      <c r="J14" s="141" t="s">
        <v>58</v>
      </c>
      <c r="K14" s="142" t="s">
        <v>88</v>
      </c>
      <c r="L14" s="142" t="s">
        <v>59</v>
      </c>
      <c r="M14" s="239"/>
      <c r="N14" s="241"/>
      <c r="O14" s="248"/>
      <c r="P14" s="141" t="s">
        <v>58</v>
      </c>
      <c r="Q14" s="142" t="s">
        <v>88</v>
      </c>
      <c r="R14" s="142" t="s">
        <v>59</v>
      </c>
      <c r="S14" s="239"/>
      <c r="T14" s="241"/>
      <c r="U14" s="248"/>
      <c r="V14" s="141" t="s">
        <v>58</v>
      </c>
      <c r="W14" s="142" t="s">
        <v>88</v>
      </c>
      <c r="X14" s="142" t="s">
        <v>59</v>
      </c>
      <c r="Y14" s="239"/>
      <c r="Z14" s="241"/>
      <c r="AA14" s="248"/>
      <c r="AB14" s="281"/>
      <c r="AC14" s="4"/>
      <c r="AD14" s="4"/>
    </row>
    <row r="15" spans="1:30" x14ac:dyDescent="0.25">
      <c r="A15" s="5"/>
      <c r="B15" s="35" t="s">
        <v>0</v>
      </c>
      <c r="C15" s="127" t="s">
        <v>52</v>
      </c>
      <c r="D15" s="12"/>
      <c r="E15" s="13"/>
      <c r="F15" s="56">
        <v>2678.5</v>
      </c>
      <c r="G15" s="63">
        <f>SUM(D15:F15)</f>
        <v>2678.5</v>
      </c>
      <c r="H15" s="66"/>
      <c r="I15" s="14">
        <f>G15+H15</f>
        <v>2678.5</v>
      </c>
      <c r="J15" s="165"/>
      <c r="K15" s="166"/>
      <c r="L15" s="167">
        <v>2560</v>
      </c>
      <c r="M15" s="168">
        <f t="shared" ref="M15:M23" si="0">SUM(J15:L15)</f>
        <v>2560</v>
      </c>
      <c r="N15" s="169"/>
      <c r="O15" s="170">
        <f>M15+N15</f>
        <v>2560</v>
      </c>
      <c r="P15" s="12"/>
      <c r="Q15" s="13"/>
      <c r="R15" s="160">
        <v>1233.3</v>
      </c>
      <c r="S15" s="63">
        <f>SUM(P15:R15)</f>
        <v>1233.3</v>
      </c>
      <c r="T15" s="66"/>
      <c r="U15" s="14">
        <f>S15+T15</f>
        <v>1233.3</v>
      </c>
      <c r="V15" s="12"/>
      <c r="W15" s="13"/>
      <c r="X15" s="56">
        <v>2600</v>
      </c>
      <c r="Y15" s="63">
        <f>SUM(V15:X15)</f>
        <v>2600</v>
      </c>
      <c r="Z15" s="66"/>
      <c r="AA15" s="14">
        <f>Y15+Z15</f>
        <v>2600</v>
      </c>
      <c r="AB15" s="146">
        <f>(AA15/O15)</f>
        <v>1.015625</v>
      </c>
      <c r="AC15" s="4"/>
      <c r="AD15" s="4"/>
    </row>
    <row r="16" spans="1:30" x14ac:dyDescent="0.25">
      <c r="A16" s="5"/>
      <c r="B16" s="15" t="s">
        <v>1</v>
      </c>
      <c r="C16" s="128" t="s">
        <v>60</v>
      </c>
      <c r="D16" s="57">
        <v>5309.2</v>
      </c>
      <c r="E16" s="16"/>
      <c r="F16" s="16"/>
      <c r="G16" s="64">
        <f t="shared" ref="G16:G23" si="1">SUM(D16:F16)</f>
        <v>5309.2</v>
      </c>
      <c r="H16" s="67"/>
      <c r="I16" s="14">
        <f t="shared" ref="I16:I23" si="2">G16+H16</f>
        <v>5309.2</v>
      </c>
      <c r="J16" s="171">
        <v>6955.6</v>
      </c>
      <c r="K16" s="172"/>
      <c r="L16" s="172"/>
      <c r="M16" s="173">
        <f t="shared" si="0"/>
        <v>6955.6</v>
      </c>
      <c r="N16" s="174"/>
      <c r="O16" s="170">
        <f t="shared" ref="O16:O20" si="3">M16+N16</f>
        <v>6955.6</v>
      </c>
      <c r="P16" s="57">
        <v>3358</v>
      </c>
      <c r="Q16" s="159"/>
      <c r="R16" s="16"/>
      <c r="S16" s="64">
        <f t="shared" ref="S16:S23" si="4">SUM(P16:R16)</f>
        <v>3358</v>
      </c>
      <c r="T16" s="67"/>
      <c r="U16" s="14">
        <f t="shared" ref="U16:U20" si="5">S16+T16</f>
        <v>3358</v>
      </c>
      <c r="V16" s="57">
        <v>7000</v>
      </c>
      <c r="W16" s="16"/>
      <c r="X16" s="16"/>
      <c r="Y16" s="64">
        <f t="shared" ref="Y16:Y23" si="6">SUM(V16:X16)</f>
        <v>7000</v>
      </c>
      <c r="Z16" s="67"/>
      <c r="AA16" s="14">
        <f t="shared" ref="AA16:AA20" si="7">Y16+Z16</f>
        <v>7000</v>
      </c>
      <c r="AB16" s="146">
        <f t="shared" ref="AB16:AB24" si="8">(AA16/O16)</f>
        <v>1.0063833457933176</v>
      </c>
      <c r="AC16" s="4"/>
      <c r="AD16" s="4"/>
    </row>
    <row r="17" spans="1:30" x14ac:dyDescent="0.25">
      <c r="A17" s="5"/>
      <c r="B17" s="15" t="s">
        <v>3</v>
      </c>
      <c r="C17" s="129" t="s">
        <v>77</v>
      </c>
      <c r="D17" s="58">
        <v>332.6</v>
      </c>
      <c r="E17" s="17"/>
      <c r="F17" s="17"/>
      <c r="G17" s="64">
        <f t="shared" si="1"/>
        <v>332.6</v>
      </c>
      <c r="H17" s="68"/>
      <c r="I17" s="14">
        <f t="shared" si="2"/>
        <v>332.6</v>
      </c>
      <c r="J17" s="175">
        <v>835.5</v>
      </c>
      <c r="K17" s="176"/>
      <c r="L17" s="176"/>
      <c r="M17" s="173">
        <f t="shared" si="0"/>
        <v>835.5</v>
      </c>
      <c r="N17" s="177"/>
      <c r="O17" s="170">
        <f t="shared" si="3"/>
        <v>835.5</v>
      </c>
      <c r="P17" s="58">
        <v>335.5</v>
      </c>
      <c r="Q17" s="17"/>
      <c r="R17" s="17"/>
      <c r="S17" s="64">
        <f t="shared" si="4"/>
        <v>335.5</v>
      </c>
      <c r="T17" s="68"/>
      <c r="U17" s="14">
        <f t="shared" si="5"/>
        <v>335.5</v>
      </c>
      <c r="V17" s="58">
        <v>1241.3</v>
      </c>
      <c r="W17" s="17"/>
      <c r="X17" s="17"/>
      <c r="Y17" s="64">
        <f t="shared" si="6"/>
        <v>1241.3</v>
      </c>
      <c r="Z17" s="68"/>
      <c r="AA17" s="14">
        <f t="shared" si="7"/>
        <v>1241.3</v>
      </c>
      <c r="AB17" s="146">
        <f t="shared" si="8"/>
        <v>1.4856971873129863</v>
      </c>
      <c r="AC17" s="4"/>
      <c r="AD17" s="4"/>
    </row>
    <row r="18" spans="1:30" x14ac:dyDescent="0.25">
      <c r="A18" s="5"/>
      <c r="B18" s="15" t="s">
        <v>5</v>
      </c>
      <c r="C18" s="130" t="s">
        <v>53</v>
      </c>
      <c r="D18" s="18"/>
      <c r="E18" s="59">
        <v>57724.7</v>
      </c>
      <c r="F18" s="17"/>
      <c r="G18" s="64">
        <f t="shared" si="1"/>
        <v>57724.7</v>
      </c>
      <c r="H18" s="66"/>
      <c r="I18" s="14">
        <f t="shared" si="2"/>
        <v>57724.7</v>
      </c>
      <c r="J18" s="178"/>
      <c r="K18" s="179">
        <v>60001.2</v>
      </c>
      <c r="L18" s="176"/>
      <c r="M18" s="173">
        <f t="shared" si="0"/>
        <v>60001.2</v>
      </c>
      <c r="N18" s="169"/>
      <c r="O18" s="170">
        <f t="shared" si="3"/>
        <v>60001.2</v>
      </c>
      <c r="P18" s="18"/>
      <c r="Q18" s="59">
        <v>28756.2</v>
      </c>
      <c r="R18" s="17"/>
      <c r="S18" s="64">
        <f t="shared" si="4"/>
        <v>28756.2</v>
      </c>
      <c r="T18" s="66"/>
      <c r="U18" s="14">
        <f t="shared" si="5"/>
        <v>28756.2</v>
      </c>
      <c r="V18" s="18"/>
      <c r="W18" s="59">
        <v>55000</v>
      </c>
      <c r="X18" s="17"/>
      <c r="Y18" s="64">
        <f t="shared" si="6"/>
        <v>55000</v>
      </c>
      <c r="Z18" s="66"/>
      <c r="AA18" s="14">
        <f t="shared" si="7"/>
        <v>55000</v>
      </c>
      <c r="AB18" s="146">
        <f t="shared" si="8"/>
        <v>0.91664833369999266</v>
      </c>
      <c r="AC18" s="4"/>
      <c r="AD18" s="4"/>
    </row>
    <row r="19" spans="1:30" x14ac:dyDescent="0.25">
      <c r="A19" s="5"/>
      <c r="B19" s="15" t="s">
        <v>7</v>
      </c>
      <c r="C19" s="40" t="s">
        <v>46</v>
      </c>
      <c r="D19" s="19"/>
      <c r="E19" s="17"/>
      <c r="F19" s="60">
        <v>965.2</v>
      </c>
      <c r="G19" s="64">
        <f t="shared" si="1"/>
        <v>965.2</v>
      </c>
      <c r="H19" s="69"/>
      <c r="I19" s="14">
        <f t="shared" si="2"/>
        <v>965.2</v>
      </c>
      <c r="J19" s="180"/>
      <c r="K19" s="176"/>
      <c r="L19" s="181">
        <v>957</v>
      </c>
      <c r="M19" s="173">
        <f t="shared" si="0"/>
        <v>957</v>
      </c>
      <c r="N19" s="182"/>
      <c r="O19" s="170">
        <f t="shared" si="3"/>
        <v>957</v>
      </c>
      <c r="P19" s="19"/>
      <c r="Q19" s="17"/>
      <c r="R19" s="60">
        <v>74.3</v>
      </c>
      <c r="S19" s="64">
        <f t="shared" si="4"/>
        <v>74.3</v>
      </c>
      <c r="T19" s="69"/>
      <c r="U19" s="14">
        <f t="shared" si="5"/>
        <v>74.3</v>
      </c>
      <c r="V19" s="19"/>
      <c r="W19" s="17"/>
      <c r="X19" s="60">
        <v>957</v>
      </c>
      <c r="Y19" s="64">
        <f t="shared" si="6"/>
        <v>957</v>
      </c>
      <c r="Z19" s="69"/>
      <c r="AA19" s="14">
        <f t="shared" si="7"/>
        <v>957</v>
      </c>
      <c r="AB19" s="146">
        <f t="shared" si="8"/>
        <v>1</v>
      </c>
      <c r="AC19" s="4"/>
      <c r="AD19" s="4"/>
    </row>
    <row r="20" spans="1:30" x14ac:dyDescent="0.25">
      <c r="A20" s="5"/>
      <c r="B20" s="15" t="s">
        <v>9</v>
      </c>
      <c r="C20" s="131" t="s">
        <v>47</v>
      </c>
      <c r="D20" s="18"/>
      <c r="E20" s="16"/>
      <c r="F20" s="61">
        <v>248.6</v>
      </c>
      <c r="G20" s="64">
        <f t="shared" si="1"/>
        <v>248.6</v>
      </c>
      <c r="H20" s="69"/>
      <c r="I20" s="14">
        <f t="shared" si="2"/>
        <v>248.6</v>
      </c>
      <c r="J20" s="178"/>
      <c r="K20" s="172"/>
      <c r="L20" s="183"/>
      <c r="M20" s="173">
        <f t="shared" si="0"/>
        <v>0</v>
      </c>
      <c r="N20" s="182"/>
      <c r="O20" s="170">
        <f t="shared" si="3"/>
        <v>0</v>
      </c>
      <c r="P20" s="18"/>
      <c r="Q20" s="16"/>
      <c r="R20" s="61">
        <v>144.30000000000001</v>
      </c>
      <c r="S20" s="64">
        <f t="shared" si="4"/>
        <v>144.30000000000001</v>
      </c>
      <c r="T20" s="69"/>
      <c r="U20" s="14">
        <f t="shared" si="5"/>
        <v>144.30000000000001</v>
      </c>
      <c r="V20" s="18"/>
      <c r="W20" s="16"/>
      <c r="X20" s="61"/>
      <c r="Y20" s="64">
        <f t="shared" si="6"/>
        <v>0</v>
      </c>
      <c r="Z20" s="69"/>
      <c r="AA20" s="14">
        <f t="shared" si="7"/>
        <v>0</v>
      </c>
      <c r="AB20" s="146" t="e">
        <f t="shared" si="8"/>
        <v>#DIV/0!</v>
      </c>
      <c r="AC20" s="4"/>
      <c r="AD20" s="4"/>
    </row>
    <row r="21" spans="1:30" x14ac:dyDescent="0.25">
      <c r="A21" s="5"/>
      <c r="B21" s="15" t="s">
        <v>11</v>
      </c>
      <c r="C21" s="39" t="s">
        <v>2</v>
      </c>
      <c r="D21" s="18"/>
      <c r="E21" s="16"/>
      <c r="F21" s="61">
        <v>810.7</v>
      </c>
      <c r="G21" s="64">
        <f t="shared" si="1"/>
        <v>810.7</v>
      </c>
      <c r="H21" s="70">
        <v>225.2</v>
      </c>
      <c r="I21" s="14">
        <f>G21+H21</f>
        <v>1035.9000000000001</v>
      </c>
      <c r="J21" s="178"/>
      <c r="K21" s="172"/>
      <c r="L21" s="183">
        <v>1500</v>
      </c>
      <c r="M21" s="173">
        <f t="shared" si="0"/>
        <v>1500</v>
      </c>
      <c r="N21" s="184"/>
      <c r="O21" s="170">
        <f>M21+N21</f>
        <v>1500</v>
      </c>
      <c r="P21" s="18"/>
      <c r="Q21" s="16"/>
      <c r="R21" s="61">
        <v>533</v>
      </c>
      <c r="S21" s="64">
        <f t="shared" si="4"/>
        <v>533</v>
      </c>
      <c r="T21" s="70">
        <v>90.9</v>
      </c>
      <c r="U21" s="14">
        <f>S21+T21</f>
        <v>623.9</v>
      </c>
      <c r="V21" s="18"/>
      <c r="W21" s="16"/>
      <c r="X21" s="61">
        <v>1500</v>
      </c>
      <c r="Y21" s="64">
        <f t="shared" si="6"/>
        <v>1500</v>
      </c>
      <c r="Z21" s="70"/>
      <c r="AA21" s="14">
        <f>Y21+Z21</f>
        <v>1500</v>
      </c>
      <c r="AB21" s="146">
        <f t="shared" si="8"/>
        <v>1</v>
      </c>
      <c r="AC21" s="4"/>
      <c r="AD21" s="4"/>
    </row>
    <row r="22" spans="1:30" x14ac:dyDescent="0.25">
      <c r="A22" s="5"/>
      <c r="B22" s="15" t="s">
        <v>13</v>
      </c>
      <c r="C22" s="39" t="s">
        <v>4</v>
      </c>
      <c r="D22" s="18"/>
      <c r="E22" s="16"/>
      <c r="F22" s="61"/>
      <c r="G22" s="64">
        <f t="shared" si="1"/>
        <v>0</v>
      </c>
      <c r="H22" s="70"/>
      <c r="I22" s="14">
        <f t="shared" si="2"/>
        <v>0</v>
      </c>
      <c r="J22" s="178"/>
      <c r="K22" s="172"/>
      <c r="L22" s="183">
        <v>300</v>
      </c>
      <c r="M22" s="173">
        <f t="shared" si="0"/>
        <v>300</v>
      </c>
      <c r="N22" s="184"/>
      <c r="O22" s="170">
        <f t="shared" ref="O22:O23" si="9">M22+N22</f>
        <v>300</v>
      </c>
      <c r="P22" s="18"/>
      <c r="Q22" s="16"/>
      <c r="R22" s="61">
        <v>90.9</v>
      </c>
      <c r="S22" s="64">
        <f t="shared" si="4"/>
        <v>90.9</v>
      </c>
      <c r="T22" s="70"/>
      <c r="U22" s="14">
        <f t="shared" ref="U22:U23" si="10">S22+T22</f>
        <v>90.9</v>
      </c>
      <c r="V22" s="18"/>
      <c r="W22" s="16"/>
      <c r="X22" s="61">
        <v>300</v>
      </c>
      <c r="Y22" s="64">
        <f t="shared" si="6"/>
        <v>300</v>
      </c>
      <c r="Z22" s="70"/>
      <c r="AA22" s="14">
        <f t="shared" ref="AA22:AA23" si="11">Y22+Z22</f>
        <v>300</v>
      </c>
      <c r="AB22" s="146">
        <f t="shared" si="8"/>
        <v>1</v>
      </c>
      <c r="AC22" s="4"/>
      <c r="AD22" s="4"/>
    </row>
    <row r="23" spans="1:30" ht="15.75" thickBot="1" x14ac:dyDescent="0.3">
      <c r="A23" s="5"/>
      <c r="B23" s="132" t="s">
        <v>15</v>
      </c>
      <c r="C23" s="133" t="s">
        <v>6</v>
      </c>
      <c r="D23" s="21"/>
      <c r="E23" s="22"/>
      <c r="F23" s="62"/>
      <c r="G23" s="65">
        <f t="shared" si="1"/>
        <v>0</v>
      </c>
      <c r="H23" s="71"/>
      <c r="I23" s="23">
        <f t="shared" si="2"/>
        <v>0</v>
      </c>
      <c r="J23" s="185"/>
      <c r="K23" s="186"/>
      <c r="L23" s="187"/>
      <c r="M23" s="188">
        <f t="shared" si="0"/>
        <v>0</v>
      </c>
      <c r="N23" s="189"/>
      <c r="O23" s="190">
        <f t="shared" si="9"/>
        <v>0</v>
      </c>
      <c r="P23" s="21"/>
      <c r="Q23" s="22"/>
      <c r="R23" s="62"/>
      <c r="S23" s="65">
        <f t="shared" si="4"/>
        <v>0</v>
      </c>
      <c r="T23" s="71"/>
      <c r="U23" s="23">
        <f t="shared" si="10"/>
        <v>0</v>
      </c>
      <c r="V23" s="21"/>
      <c r="W23" s="22"/>
      <c r="X23" s="62"/>
      <c r="Y23" s="65">
        <f t="shared" si="6"/>
        <v>0</v>
      </c>
      <c r="Z23" s="71"/>
      <c r="AA23" s="23">
        <f t="shared" si="11"/>
        <v>0</v>
      </c>
      <c r="AB23" s="149" t="e">
        <f t="shared" si="8"/>
        <v>#DIV/0!</v>
      </c>
      <c r="AC23" s="4"/>
      <c r="AD23" s="4"/>
    </row>
    <row r="24" spans="1:30" ht="15.75" thickBot="1" x14ac:dyDescent="0.3">
      <c r="A24" s="5"/>
      <c r="B24" s="24" t="s">
        <v>17</v>
      </c>
      <c r="C24" s="25" t="s">
        <v>8</v>
      </c>
      <c r="D24" s="26">
        <f>SUM(D15:D21)</f>
        <v>5641.8</v>
      </c>
      <c r="E24" s="27">
        <f>SUM(E15:E21)</f>
        <v>57724.7</v>
      </c>
      <c r="F24" s="27">
        <f>SUM(F15:F21)</f>
        <v>4703</v>
      </c>
      <c r="G24" s="28">
        <f>SUM(D24:F24)</f>
        <v>68069.5</v>
      </c>
      <c r="H24" s="29">
        <f>SUM(H15:H21)</f>
        <v>225.2</v>
      </c>
      <c r="I24" s="29">
        <f>SUM(I15:I21)</f>
        <v>68294.7</v>
      </c>
      <c r="J24" s="191">
        <f>SUM(J15:J21)</f>
        <v>7791.1</v>
      </c>
      <c r="K24" s="192">
        <f>SUM(K15:K21)</f>
        <v>60001.2</v>
      </c>
      <c r="L24" s="192">
        <f>SUM(L15:L21)</f>
        <v>5017</v>
      </c>
      <c r="M24" s="193">
        <f>SUM(J24:L24)</f>
        <v>72809.3</v>
      </c>
      <c r="N24" s="194">
        <f>SUM(N15:N21)</f>
        <v>0</v>
      </c>
      <c r="O24" s="194">
        <f>SUM(O15:O21)</f>
        <v>72809.3</v>
      </c>
      <c r="P24" s="26">
        <f>SUM(P15:P21)</f>
        <v>3693.5</v>
      </c>
      <c r="Q24" s="27">
        <f>SUM(Q15:Q21)</f>
        <v>28756.2</v>
      </c>
      <c r="R24" s="27">
        <f>SUM(R15:R21)</f>
        <v>1984.8999999999999</v>
      </c>
      <c r="S24" s="28">
        <f>SUM(P24:R24)</f>
        <v>34434.6</v>
      </c>
      <c r="T24" s="29">
        <f>SUM(T15:T21)</f>
        <v>90.9</v>
      </c>
      <c r="U24" s="29">
        <f>SUM(U15:U21)</f>
        <v>34525.500000000007</v>
      </c>
      <c r="V24" s="26">
        <f>SUM(V15:V21)</f>
        <v>8241.2999999999993</v>
      </c>
      <c r="W24" s="27">
        <f>SUM(W15:W21)</f>
        <v>55000</v>
      </c>
      <c r="X24" s="27">
        <f>SUM(X15:X21)</f>
        <v>5057</v>
      </c>
      <c r="Y24" s="28">
        <f>SUM(V24:X24)</f>
        <v>68298.3</v>
      </c>
      <c r="Z24" s="29">
        <f>SUM(Z15:Z21)</f>
        <v>0</v>
      </c>
      <c r="AA24" s="29">
        <f>SUM(AA15:AA21)</f>
        <v>68298.3</v>
      </c>
      <c r="AB24" s="150">
        <f t="shared" si="8"/>
        <v>0.93804362904189442</v>
      </c>
      <c r="AC24" s="4"/>
      <c r="AD24" s="4"/>
    </row>
    <row r="25" spans="1:30" ht="15.75" customHeight="1" thickBot="1" x14ac:dyDescent="0.3">
      <c r="A25" s="5"/>
      <c r="B25" s="30"/>
      <c r="C25" s="31"/>
      <c r="D25" s="216" t="s">
        <v>68</v>
      </c>
      <c r="E25" s="217"/>
      <c r="F25" s="217"/>
      <c r="G25" s="218"/>
      <c r="H25" s="218"/>
      <c r="I25" s="219"/>
      <c r="J25" s="249" t="s">
        <v>68</v>
      </c>
      <c r="K25" s="250"/>
      <c r="L25" s="250"/>
      <c r="M25" s="251"/>
      <c r="N25" s="251"/>
      <c r="O25" s="252"/>
      <c r="P25" s="216" t="s">
        <v>68</v>
      </c>
      <c r="Q25" s="217"/>
      <c r="R25" s="217"/>
      <c r="S25" s="218"/>
      <c r="T25" s="218"/>
      <c r="U25" s="219"/>
      <c r="V25" s="216" t="s">
        <v>68</v>
      </c>
      <c r="W25" s="217"/>
      <c r="X25" s="217"/>
      <c r="Y25" s="218"/>
      <c r="Z25" s="218"/>
      <c r="AA25" s="219"/>
      <c r="AB25" s="276" t="s">
        <v>102</v>
      </c>
      <c r="AC25" s="4"/>
      <c r="AD25" s="4"/>
    </row>
    <row r="26" spans="1:30" ht="15.75" thickBot="1" x14ac:dyDescent="0.3">
      <c r="A26" s="5"/>
      <c r="B26" s="245" t="s">
        <v>37</v>
      </c>
      <c r="C26" s="268" t="s">
        <v>38</v>
      </c>
      <c r="D26" s="220" t="s">
        <v>69</v>
      </c>
      <c r="E26" s="221"/>
      <c r="F26" s="221"/>
      <c r="G26" s="222" t="s">
        <v>64</v>
      </c>
      <c r="H26" s="272" t="s">
        <v>67</v>
      </c>
      <c r="I26" s="274" t="s">
        <v>68</v>
      </c>
      <c r="J26" s="253" t="s">
        <v>69</v>
      </c>
      <c r="K26" s="254"/>
      <c r="L26" s="254"/>
      <c r="M26" s="255" t="s">
        <v>64</v>
      </c>
      <c r="N26" s="257" t="s">
        <v>67</v>
      </c>
      <c r="O26" s="259" t="s">
        <v>68</v>
      </c>
      <c r="P26" s="220" t="s">
        <v>69</v>
      </c>
      <c r="Q26" s="221"/>
      <c r="R26" s="221"/>
      <c r="S26" s="222" t="s">
        <v>64</v>
      </c>
      <c r="T26" s="272" t="s">
        <v>67</v>
      </c>
      <c r="U26" s="274" t="s">
        <v>68</v>
      </c>
      <c r="V26" s="220" t="s">
        <v>69</v>
      </c>
      <c r="W26" s="221"/>
      <c r="X26" s="221"/>
      <c r="Y26" s="222" t="s">
        <v>64</v>
      </c>
      <c r="Z26" s="272" t="s">
        <v>67</v>
      </c>
      <c r="AA26" s="274" t="s">
        <v>68</v>
      </c>
      <c r="AB26" s="277"/>
      <c r="AC26" s="4"/>
      <c r="AD26" s="4"/>
    </row>
    <row r="27" spans="1:30" ht="15.75" thickBot="1" x14ac:dyDescent="0.3">
      <c r="A27" s="5"/>
      <c r="B27" s="246"/>
      <c r="C27" s="269"/>
      <c r="D27" s="32" t="s">
        <v>54</v>
      </c>
      <c r="E27" s="33" t="s">
        <v>55</v>
      </c>
      <c r="F27" s="34" t="s">
        <v>56</v>
      </c>
      <c r="G27" s="223"/>
      <c r="H27" s="273"/>
      <c r="I27" s="275"/>
      <c r="J27" s="195" t="s">
        <v>54</v>
      </c>
      <c r="K27" s="196" t="s">
        <v>55</v>
      </c>
      <c r="L27" s="197" t="s">
        <v>56</v>
      </c>
      <c r="M27" s="256"/>
      <c r="N27" s="258"/>
      <c r="O27" s="260"/>
      <c r="P27" s="32" t="s">
        <v>54</v>
      </c>
      <c r="Q27" s="33" t="s">
        <v>55</v>
      </c>
      <c r="R27" s="34" t="s">
        <v>56</v>
      </c>
      <c r="S27" s="223"/>
      <c r="T27" s="273"/>
      <c r="U27" s="275"/>
      <c r="V27" s="32" t="s">
        <v>54</v>
      </c>
      <c r="W27" s="33" t="s">
        <v>55</v>
      </c>
      <c r="X27" s="34" t="s">
        <v>56</v>
      </c>
      <c r="Y27" s="223"/>
      <c r="Z27" s="273"/>
      <c r="AA27" s="275"/>
      <c r="AB27" s="278"/>
      <c r="AC27" s="4"/>
      <c r="AD27" s="4"/>
    </row>
    <row r="28" spans="1:30" x14ac:dyDescent="0.25">
      <c r="A28" s="5"/>
      <c r="B28" s="35" t="s">
        <v>19</v>
      </c>
      <c r="C28" s="36" t="s">
        <v>10</v>
      </c>
      <c r="D28" s="72">
        <v>727.4</v>
      </c>
      <c r="E28" s="72"/>
      <c r="F28" s="72">
        <v>258</v>
      </c>
      <c r="G28" s="73">
        <f>SUM(D28:F28)</f>
        <v>985.4</v>
      </c>
      <c r="H28" s="73"/>
      <c r="I28" s="37">
        <f>G28+H28</f>
        <v>985.4</v>
      </c>
      <c r="J28" s="206">
        <v>423</v>
      </c>
      <c r="K28" s="207"/>
      <c r="L28" s="207">
        <v>120</v>
      </c>
      <c r="M28" s="198">
        <f>SUM(J28:L28)</f>
        <v>543</v>
      </c>
      <c r="N28" s="198"/>
      <c r="O28" s="199">
        <f>M28+N28</f>
        <v>543</v>
      </c>
      <c r="P28" s="81">
        <v>88.4</v>
      </c>
      <c r="Q28" s="72"/>
      <c r="R28" s="72"/>
      <c r="S28" s="73">
        <f>SUM(P28:R28)</f>
        <v>88.4</v>
      </c>
      <c r="T28" s="73"/>
      <c r="U28" s="37">
        <f>S28+T28</f>
        <v>88.4</v>
      </c>
      <c r="V28" s="81">
        <v>449.6</v>
      </c>
      <c r="W28" s="72"/>
      <c r="X28" s="72">
        <v>160</v>
      </c>
      <c r="Y28" s="73">
        <f>SUM(V28:X28)</f>
        <v>609.6</v>
      </c>
      <c r="Z28" s="73"/>
      <c r="AA28" s="37">
        <f>Y28+Z28</f>
        <v>609.6</v>
      </c>
      <c r="AB28" s="146">
        <f t="shared" ref="AB28:AB41" si="12">(AA28/O28)</f>
        <v>1.1226519337016574</v>
      </c>
      <c r="AC28" s="4"/>
      <c r="AD28" s="4"/>
    </row>
    <row r="29" spans="1:30" x14ac:dyDescent="0.25">
      <c r="A29" s="5"/>
      <c r="B29" s="15" t="s">
        <v>20</v>
      </c>
      <c r="C29" s="38" t="s">
        <v>12</v>
      </c>
      <c r="D29" s="161">
        <v>430.8</v>
      </c>
      <c r="E29" s="74">
        <v>1012</v>
      </c>
      <c r="F29" s="74">
        <v>2030.2</v>
      </c>
      <c r="G29" s="75">
        <f t="shared" ref="G29:G38" si="13">SUM(D29:F29)</f>
        <v>3473</v>
      </c>
      <c r="H29" s="76"/>
      <c r="I29" s="14">
        <f t="shared" ref="I29:I38" si="14">G29+H29</f>
        <v>3473</v>
      </c>
      <c r="J29" s="208">
        <v>1258.2</v>
      </c>
      <c r="K29" s="209"/>
      <c r="L29" s="209">
        <v>2145</v>
      </c>
      <c r="M29" s="200">
        <f t="shared" ref="M29:M38" si="15">SUM(J29:L29)</f>
        <v>3403.2</v>
      </c>
      <c r="N29" s="201"/>
      <c r="O29" s="170">
        <f t="shared" ref="O29:O38" si="16">M29+N29</f>
        <v>3403.2</v>
      </c>
      <c r="P29" s="82">
        <v>262.7</v>
      </c>
      <c r="Q29" s="74">
        <v>125.8</v>
      </c>
      <c r="R29" s="74">
        <v>1355.9</v>
      </c>
      <c r="S29" s="75">
        <f t="shared" ref="S29:S38" si="17">SUM(P29:R29)</f>
        <v>1744.4</v>
      </c>
      <c r="T29" s="76"/>
      <c r="U29" s="14">
        <f t="shared" ref="U29:U38" si="18">S29+T29</f>
        <v>1744.4</v>
      </c>
      <c r="V29" s="82">
        <v>1350</v>
      </c>
      <c r="W29" s="74"/>
      <c r="X29" s="74">
        <v>2150</v>
      </c>
      <c r="Y29" s="75">
        <f t="shared" ref="Y29:Y38" si="19">SUM(V29:X29)</f>
        <v>3500</v>
      </c>
      <c r="Z29" s="76"/>
      <c r="AA29" s="14">
        <f t="shared" ref="AA29:AA38" si="20">Y29+Z29</f>
        <v>3500</v>
      </c>
      <c r="AB29" s="146">
        <f t="shared" si="12"/>
        <v>1.0284438175834509</v>
      </c>
      <c r="AC29" s="4"/>
      <c r="AD29" s="4"/>
    </row>
    <row r="30" spans="1:30" x14ac:dyDescent="0.25">
      <c r="A30" s="5"/>
      <c r="B30" s="15" t="s">
        <v>22</v>
      </c>
      <c r="C30" s="39" t="s">
        <v>14</v>
      </c>
      <c r="D30" s="77">
        <v>2423.3000000000002</v>
      </c>
      <c r="E30" s="77"/>
      <c r="F30" s="77">
        <v>112.9</v>
      </c>
      <c r="G30" s="75">
        <f t="shared" si="13"/>
        <v>2536.2000000000003</v>
      </c>
      <c r="H30" s="75">
        <v>127.4</v>
      </c>
      <c r="I30" s="14">
        <f t="shared" si="14"/>
        <v>2663.6000000000004</v>
      </c>
      <c r="J30" s="210">
        <v>3151.1</v>
      </c>
      <c r="K30" s="211"/>
      <c r="L30" s="212">
        <v>300</v>
      </c>
      <c r="M30" s="200">
        <f t="shared" si="15"/>
        <v>3451.1</v>
      </c>
      <c r="N30" s="200"/>
      <c r="O30" s="170">
        <f t="shared" si="16"/>
        <v>3451.1</v>
      </c>
      <c r="P30" s="83">
        <v>1837</v>
      </c>
      <c r="Q30" s="77"/>
      <c r="R30" s="77"/>
      <c r="S30" s="75">
        <f t="shared" si="17"/>
        <v>1837</v>
      </c>
      <c r="T30" s="75"/>
      <c r="U30" s="14">
        <f t="shared" si="18"/>
        <v>1837</v>
      </c>
      <c r="V30" s="83">
        <v>2890</v>
      </c>
      <c r="W30" s="77"/>
      <c r="X30" s="77">
        <v>300</v>
      </c>
      <c r="Y30" s="75">
        <f t="shared" si="19"/>
        <v>3190</v>
      </c>
      <c r="Z30" s="75"/>
      <c r="AA30" s="14">
        <f t="shared" si="20"/>
        <v>3190</v>
      </c>
      <c r="AB30" s="146">
        <f t="shared" si="12"/>
        <v>0.92434296311321029</v>
      </c>
      <c r="AC30" s="4"/>
      <c r="AD30" s="4"/>
    </row>
    <row r="31" spans="1:30" x14ac:dyDescent="0.25">
      <c r="A31" s="5"/>
      <c r="B31" s="15" t="s">
        <v>24</v>
      </c>
      <c r="C31" s="39" t="s">
        <v>16</v>
      </c>
      <c r="D31" s="77">
        <v>550.79999999999995</v>
      </c>
      <c r="E31" s="77">
        <v>609.9</v>
      </c>
      <c r="F31" s="77">
        <v>422.7</v>
      </c>
      <c r="G31" s="75">
        <f t="shared" si="13"/>
        <v>1583.3999999999999</v>
      </c>
      <c r="H31" s="75"/>
      <c r="I31" s="14">
        <f t="shared" si="14"/>
        <v>1583.3999999999999</v>
      </c>
      <c r="J31" s="210">
        <v>1247</v>
      </c>
      <c r="K31" s="212"/>
      <c r="L31" s="212">
        <v>1298</v>
      </c>
      <c r="M31" s="200">
        <f t="shared" si="15"/>
        <v>2545</v>
      </c>
      <c r="N31" s="200"/>
      <c r="O31" s="170">
        <f t="shared" si="16"/>
        <v>2545</v>
      </c>
      <c r="P31" s="83">
        <v>406.5</v>
      </c>
      <c r="Q31" s="77">
        <v>45</v>
      </c>
      <c r="R31" s="77"/>
      <c r="S31" s="75">
        <f t="shared" si="17"/>
        <v>451.5</v>
      </c>
      <c r="T31" s="75"/>
      <c r="U31" s="14">
        <f t="shared" si="18"/>
        <v>451.5</v>
      </c>
      <c r="V31" s="83">
        <v>2197.6</v>
      </c>
      <c r="W31" s="77"/>
      <c r="X31" s="77">
        <v>1300</v>
      </c>
      <c r="Y31" s="75">
        <f t="shared" si="19"/>
        <v>3497.6</v>
      </c>
      <c r="Z31" s="75"/>
      <c r="AA31" s="14">
        <f t="shared" si="20"/>
        <v>3497.6</v>
      </c>
      <c r="AB31" s="146">
        <f t="shared" si="12"/>
        <v>1.3743025540275049</v>
      </c>
      <c r="AC31" s="4"/>
      <c r="AD31" s="4"/>
    </row>
    <row r="32" spans="1:30" x14ac:dyDescent="0.25">
      <c r="A32" s="5"/>
      <c r="B32" s="15" t="s">
        <v>26</v>
      </c>
      <c r="C32" s="39" t="s">
        <v>18</v>
      </c>
      <c r="D32" s="78">
        <v>238.5</v>
      </c>
      <c r="E32" s="77">
        <v>55212.800000000003</v>
      </c>
      <c r="F32" s="77"/>
      <c r="G32" s="75">
        <f t="shared" si="13"/>
        <v>55451.3</v>
      </c>
      <c r="H32" s="75"/>
      <c r="I32" s="14">
        <f t="shared" si="14"/>
        <v>55451.3</v>
      </c>
      <c r="J32" s="210">
        <v>241.1</v>
      </c>
      <c r="K32" s="212">
        <v>59000</v>
      </c>
      <c r="L32" s="212"/>
      <c r="M32" s="200">
        <f t="shared" si="15"/>
        <v>59241.1</v>
      </c>
      <c r="N32" s="200"/>
      <c r="O32" s="170">
        <f t="shared" si="16"/>
        <v>59241.1</v>
      </c>
      <c r="P32" s="84"/>
      <c r="Q32" s="77">
        <v>26661.200000000001</v>
      </c>
      <c r="R32" s="77"/>
      <c r="S32" s="75">
        <f t="shared" si="17"/>
        <v>26661.200000000001</v>
      </c>
      <c r="T32" s="75"/>
      <c r="U32" s="14">
        <f t="shared" si="18"/>
        <v>26661.200000000001</v>
      </c>
      <c r="V32" s="84">
        <v>238.7</v>
      </c>
      <c r="W32" s="77">
        <v>54500</v>
      </c>
      <c r="X32" s="77"/>
      <c r="Y32" s="75">
        <f t="shared" si="19"/>
        <v>54738.7</v>
      </c>
      <c r="Z32" s="75"/>
      <c r="AA32" s="14">
        <f t="shared" si="20"/>
        <v>54738.7</v>
      </c>
      <c r="AB32" s="146">
        <f t="shared" si="12"/>
        <v>0.9239987103548043</v>
      </c>
      <c r="AC32" s="4"/>
      <c r="AD32" s="4"/>
    </row>
    <row r="33" spans="1:30" x14ac:dyDescent="0.25">
      <c r="A33" s="5"/>
      <c r="B33" s="15" t="s">
        <v>28</v>
      </c>
      <c r="C33" s="40" t="s">
        <v>42</v>
      </c>
      <c r="D33" s="78"/>
      <c r="E33" s="77"/>
      <c r="F33" s="77"/>
      <c r="G33" s="75">
        <f t="shared" si="13"/>
        <v>0</v>
      </c>
      <c r="H33" s="75"/>
      <c r="I33" s="14">
        <f t="shared" si="14"/>
        <v>0</v>
      </c>
      <c r="J33" s="210"/>
      <c r="K33" s="212"/>
      <c r="L33" s="212"/>
      <c r="M33" s="200">
        <f t="shared" si="15"/>
        <v>0</v>
      </c>
      <c r="N33" s="200"/>
      <c r="O33" s="170">
        <f t="shared" si="16"/>
        <v>0</v>
      </c>
      <c r="P33" s="84"/>
      <c r="Q33" s="77"/>
      <c r="R33" s="77"/>
      <c r="S33" s="75">
        <f t="shared" si="17"/>
        <v>0</v>
      </c>
      <c r="T33" s="75"/>
      <c r="U33" s="14">
        <f t="shared" si="18"/>
        <v>0</v>
      </c>
      <c r="V33" s="84"/>
      <c r="W33" s="77"/>
      <c r="X33" s="77"/>
      <c r="Y33" s="75">
        <f t="shared" si="19"/>
        <v>0</v>
      </c>
      <c r="Z33" s="75"/>
      <c r="AA33" s="14">
        <f t="shared" si="20"/>
        <v>0</v>
      </c>
      <c r="AB33" s="146" t="e">
        <f t="shared" si="12"/>
        <v>#DIV/0!</v>
      </c>
      <c r="AC33" s="4"/>
      <c r="AD33" s="4"/>
    </row>
    <row r="34" spans="1:30" x14ac:dyDescent="0.25">
      <c r="A34" s="5"/>
      <c r="B34" s="15" t="s">
        <v>30</v>
      </c>
      <c r="C34" s="41" t="s">
        <v>21</v>
      </c>
      <c r="D34" s="78"/>
      <c r="E34" s="77"/>
      <c r="F34" s="77"/>
      <c r="G34" s="75">
        <f t="shared" si="13"/>
        <v>0</v>
      </c>
      <c r="H34" s="75"/>
      <c r="I34" s="14">
        <f t="shared" si="14"/>
        <v>0</v>
      </c>
      <c r="J34" s="210"/>
      <c r="K34" s="212"/>
      <c r="L34" s="212"/>
      <c r="M34" s="200">
        <f>SUM(J34:L34)</f>
        <v>0</v>
      </c>
      <c r="N34" s="200"/>
      <c r="O34" s="170">
        <f t="shared" si="16"/>
        <v>0</v>
      </c>
      <c r="P34" s="84"/>
      <c r="Q34" s="77"/>
      <c r="R34" s="77"/>
      <c r="S34" s="75">
        <f t="shared" si="17"/>
        <v>0</v>
      </c>
      <c r="T34" s="75"/>
      <c r="U34" s="14">
        <f t="shared" si="18"/>
        <v>0</v>
      </c>
      <c r="V34" s="84"/>
      <c r="W34" s="77"/>
      <c r="X34" s="77"/>
      <c r="Y34" s="75">
        <f t="shared" si="19"/>
        <v>0</v>
      </c>
      <c r="Z34" s="75"/>
      <c r="AA34" s="14">
        <f t="shared" si="20"/>
        <v>0</v>
      </c>
      <c r="AB34" s="146" t="e">
        <f t="shared" si="12"/>
        <v>#DIV/0!</v>
      </c>
      <c r="AC34" s="4"/>
      <c r="AD34" s="4"/>
    </row>
    <row r="35" spans="1:30" x14ac:dyDescent="0.25">
      <c r="A35" s="5"/>
      <c r="B35" s="15" t="s">
        <v>32</v>
      </c>
      <c r="C35" s="39" t="s">
        <v>23</v>
      </c>
      <c r="D35" s="78"/>
      <c r="E35" s="77"/>
      <c r="F35" s="77"/>
      <c r="G35" s="75">
        <f t="shared" si="13"/>
        <v>0</v>
      </c>
      <c r="H35" s="75"/>
      <c r="I35" s="14">
        <f t="shared" si="14"/>
        <v>0</v>
      </c>
      <c r="J35" s="210"/>
      <c r="K35" s="212"/>
      <c r="L35" s="212"/>
      <c r="M35" s="200">
        <f t="shared" si="15"/>
        <v>0</v>
      </c>
      <c r="N35" s="200"/>
      <c r="O35" s="170">
        <f t="shared" si="16"/>
        <v>0</v>
      </c>
      <c r="P35" s="84"/>
      <c r="Q35" s="77"/>
      <c r="R35" s="77"/>
      <c r="S35" s="75">
        <f t="shared" si="17"/>
        <v>0</v>
      </c>
      <c r="T35" s="75"/>
      <c r="U35" s="14">
        <f t="shared" si="18"/>
        <v>0</v>
      </c>
      <c r="V35" s="84"/>
      <c r="W35" s="77"/>
      <c r="X35" s="77"/>
      <c r="Y35" s="75">
        <f t="shared" si="19"/>
        <v>0</v>
      </c>
      <c r="Z35" s="75"/>
      <c r="AA35" s="14">
        <f t="shared" si="20"/>
        <v>0</v>
      </c>
      <c r="AB35" s="146" t="e">
        <f t="shared" si="12"/>
        <v>#DIV/0!</v>
      </c>
      <c r="AC35" s="4"/>
      <c r="AD35" s="4"/>
    </row>
    <row r="36" spans="1:30" x14ac:dyDescent="0.25">
      <c r="A36" s="5"/>
      <c r="B36" s="15" t="s">
        <v>33</v>
      </c>
      <c r="C36" s="39" t="s">
        <v>25</v>
      </c>
      <c r="D36" s="77"/>
      <c r="E36" s="77"/>
      <c r="F36" s="77"/>
      <c r="G36" s="75">
        <f t="shared" si="13"/>
        <v>0</v>
      </c>
      <c r="H36" s="75"/>
      <c r="I36" s="14">
        <f t="shared" si="14"/>
        <v>0</v>
      </c>
      <c r="J36" s="210"/>
      <c r="K36" s="212"/>
      <c r="L36" s="212"/>
      <c r="M36" s="200">
        <f t="shared" si="15"/>
        <v>0</v>
      </c>
      <c r="N36" s="200"/>
      <c r="O36" s="170">
        <f t="shared" si="16"/>
        <v>0</v>
      </c>
      <c r="P36" s="83"/>
      <c r="Q36" s="77"/>
      <c r="R36" s="77"/>
      <c r="S36" s="75">
        <f t="shared" si="17"/>
        <v>0</v>
      </c>
      <c r="T36" s="75"/>
      <c r="U36" s="14">
        <f t="shared" si="18"/>
        <v>0</v>
      </c>
      <c r="V36" s="83"/>
      <c r="W36" s="77"/>
      <c r="X36" s="77"/>
      <c r="Y36" s="75">
        <f t="shared" si="19"/>
        <v>0</v>
      </c>
      <c r="Z36" s="75"/>
      <c r="AA36" s="14">
        <f t="shared" si="20"/>
        <v>0</v>
      </c>
      <c r="AB36" s="146" t="e">
        <f t="shared" si="12"/>
        <v>#DIV/0!</v>
      </c>
      <c r="AC36" s="4"/>
      <c r="AD36" s="4"/>
    </row>
    <row r="37" spans="1:30" x14ac:dyDescent="0.25">
      <c r="A37" s="5"/>
      <c r="B37" s="15" t="s">
        <v>34</v>
      </c>
      <c r="C37" s="39" t="s">
        <v>27</v>
      </c>
      <c r="D37" s="77">
        <v>871.1</v>
      </c>
      <c r="E37" s="77"/>
      <c r="F37" s="77">
        <v>965.2</v>
      </c>
      <c r="G37" s="75">
        <f t="shared" si="13"/>
        <v>1836.3000000000002</v>
      </c>
      <c r="H37" s="75"/>
      <c r="I37" s="14">
        <f t="shared" si="14"/>
        <v>1836.3000000000002</v>
      </c>
      <c r="J37" s="210">
        <v>821</v>
      </c>
      <c r="K37" s="212"/>
      <c r="L37" s="212">
        <v>957</v>
      </c>
      <c r="M37" s="200">
        <f t="shared" si="15"/>
        <v>1778</v>
      </c>
      <c r="N37" s="200"/>
      <c r="O37" s="170">
        <f t="shared" si="16"/>
        <v>1778</v>
      </c>
      <c r="P37" s="83">
        <v>963.2</v>
      </c>
      <c r="Q37" s="77"/>
      <c r="R37" s="77"/>
      <c r="S37" s="75">
        <f t="shared" si="17"/>
        <v>963.2</v>
      </c>
      <c r="T37" s="75"/>
      <c r="U37" s="14">
        <f t="shared" si="18"/>
        <v>963.2</v>
      </c>
      <c r="V37" s="83">
        <v>821</v>
      </c>
      <c r="W37" s="77"/>
      <c r="X37" s="77">
        <v>957</v>
      </c>
      <c r="Y37" s="75">
        <f t="shared" si="19"/>
        <v>1778</v>
      </c>
      <c r="Z37" s="75"/>
      <c r="AA37" s="14">
        <f t="shared" si="20"/>
        <v>1778</v>
      </c>
      <c r="AB37" s="146">
        <f t="shared" si="12"/>
        <v>1</v>
      </c>
      <c r="AC37" s="4"/>
      <c r="AD37" s="4"/>
    </row>
    <row r="38" spans="1:30" ht="15.75" thickBot="1" x14ac:dyDescent="0.3">
      <c r="A38" s="5"/>
      <c r="B38" s="20" t="s">
        <v>35</v>
      </c>
      <c r="C38" s="103" t="s">
        <v>29</v>
      </c>
      <c r="D38" s="162">
        <v>399.9</v>
      </c>
      <c r="E38" s="162">
        <v>890</v>
      </c>
      <c r="F38" s="79">
        <v>743.6</v>
      </c>
      <c r="G38" s="75">
        <f t="shared" si="13"/>
        <v>2033.5</v>
      </c>
      <c r="H38" s="80"/>
      <c r="I38" s="23">
        <f t="shared" si="14"/>
        <v>2033.5</v>
      </c>
      <c r="J38" s="213">
        <v>649.70000000000005</v>
      </c>
      <c r="K38" s="214">
        <v>1001.2</v>
      </c>
      <c r="L38" s="214">
        <v>197</v>
      </c>
      <c r="M38" s="202">
        <f t="shared" si="15"/>
        <v>1847.9</v>
      </c>
      <c r="N38" s="202"/>
      <c r="O38" s="190">
        <f t="shared" si="16"/>
        <v>1847.9</v>
      </c>
      <c r="P38" s="85">
        <v>100</v>
      </c>
      <c r="Q38" s="79">
        <v>41.7</v>
      </c>
      <c r="R38" s="79">
        <v>60.8</v>
      </c>
      <c r="S38" s="80">
        <f t="shared" si="17"/>
        <v>202.5</v>
      </c>
      <c r="T38" s="80"/>
      <c r="U38" s="23">
        <f t="shared" si="18"/>
        <v>202.5</v>
      </c>
      <c r="V38" s="85">
        <v>294.39999999999998</v>
      </c>
      <c r="W38" s="79">
        <v>500</v>
      </c>
      <c r="X38" s="79">
        <v>190</v>
      </c>
      <c r="Y38" s="80">
        <f t="shared" si="19"/>
        <v>984.4</v>
      </c>
      <c r="Z38" s="80"/>
      <c r="AA38" s="23">
        <f t="shared" si="20"/>
        <v>984.4</v>
      </c>
      <c r="AB38" s="149">
        <f t="shared" si="12"/>
        <v>0.53271280913469343</v>
      </c>
      <c r="AC38" s="4"/>
      <c r="AD38" s="4"/>
    </row>
    <row r="39" spans="1:30" ht="15.75" thickBot="1" x14ac:dyDescent="0.3">
      <c r="A39" s="5"/>
      <c r="B39" s="24" t="s">
        <v>48</v>
      </c>
      <c r="C39" s="104" t="s">
        <v>31</v>
      </c>
      <c r="D39" s="42">
        <f>SUM(D35:D38)+SUM(D28:D32)</f>
        <v>5641.8</v>
      </c>
      <c r="E39" s="42">
        <f>SUM(E35:E38)+SUM(E28:E32)</f>
        <v>57724.700000000004</v>
      </c>
      <c r="F39" s="42">
        <f>SUM(F35:F38)+SUM(F28:F32)</f>
        <v>4532.6000000000004</v>
      </c>
      <c r="G39" s="145">
        <f>SUM(D39:F39)</f>
        <v>67899.100000000006</v>
      </c>
      <c r="H39" s="43">
        <f>SUM(H28:H32)+SUM(H35:H38)</f>
        <v>127.4</v>
      </c>
      <c r="I39" s="44">
        <f>SUM(I35:I38)+SUM(I28:I32)</f>
        <v>68026.5</v>
      </c>
      <c r="J39" s="215">
        <f>SUM(J35:J38)+SUM(J28:J32)</f>
        <v>7791.1</v>
      </c>
      <c r="K39" s="215">
        <f>SUM(K35:K38)+SUM(K28:K32)</f>
        <v>60001.2</v>
      </c>
      <c r="L39" s="215">
        <f>SUM(L35:L38)+SUM(L28:L32)</f>
        <v>5017</v>
      </c>
      <c r="M39" s="203">
        <f>SUM(J39:L39)</f>
        <v>72809.3</v>
      </c>
      <c r="N39" s="204">
        <f>SUM(N28:N32)+SUM(N35:N38)</f>
        <v>0</v>
      </c>
      <c r="O39" s="205">
        <f>SUM(O35:O38)+SUM(O28:O32)</f>
        <v>72809.299999999988</v>
      </c>
      <c r="P39" s="42">
        <f>SUM(P35:P38)+SUM(P28:P32)</f>
        <v>3657.8</v>
      </c>
      <c r="Q39" s="42">
        <f>SUM(Q35:Q38)+SUM(Q28:Q32)</f>
        <v>26873.7</v>
      </c>
      <c r="R39" s="42">
        <f>SUM(R35:R38)+SUM(R28:R32)</f>
        <v>1416.7</v>
      </c>
      <c r="S39" s="145">
        <f>SUM(P39:R39)</f>
        <v>31948.2</v>
      </c>
      <c r="T39" s="43">
        <f>SUM(T28:T32)+SUM(T35:T38)</f>
        <v>0</v>
      </c>
      <c r="U39" s="44">
        <f>SUM(U35:U38)+SUM(U28:U32)</f>
        <v>31948.2</v>
      </c>
      <c r="V39" s="42">
        <f>SUM(V35:V38)+SUM(V28:V32)</f>
        <v>8241.3000000000011</v>
      </c>
      <c r="W39" s="42">
        <f>SUM(W35:W38)+SUM(W28:W32)</f>
        <v>55000</v>
      </c>
      <c r="X39" s="42">
        <f>SUM(X35:X38)+SUM(X28:X32)</f>
        <v>5057</v>
      </c>
      <c r="Y39" s="145">
        <f>SUM(V39:X39)</f>
        <v>68298.3</v>
      </c>
      <c r="Z39" s="43">
        <f>SUM(Z28:Z32)+SUM(Z35:Z38)</f>
        <v>0</v>
      </c>
      <c r="AA39" s="44">
        <f>SUM(AA35:AA38)+SUM(AA28:AA32)</f>
        <v>68298.299999999988</v>
      </c>
      <c r="AB39" s="151">
        <f t="shared" si="12"/>
        <v>0.93804362904189431</v>
      </c>
      <c r="AC39" s="4"/>
      <c r="AD39" s="4"/>
    </row>
    <row r="40" spans="1:30" ht="19.5" thickBot="1" x14ac:dyDescent="0.35">
      <c r="A40" s="5"/>
      <c r="B40" s="108" t="s">
        <v>49</v>
      </c>
      <c r="C40" s="109" t="s">
        <v>51</v>
      </c>
      <c r="D40" s="110">
        <f t="shared" ref="D40:O40" si="21">D24-D39</f>
        <v>0</v>
      </c>
      <c r="E40" s="110">
        <f t="shared" si="21"/>
        <v>0</v>
      </c>
      <c r="F40" s="110">
        <f t="shared" si="21"/>
        <v>170.39999999999964</v>
      </c>
      <c r="G40" s="119">
        <f t="shared" si="21"/>
        <v>170.39999999999418</v>
      </c>
      <c r="H40" s="119">
        <f t="shared" si="21"/>
        <v>97.799999999999983</v>
      </c>
      <c r="I40" s="120">
        <f t="shared" si="21"/>
        <v>268.19999999999709</v>
      </c>
      <c r="J40" s="110">
        <f t="shared" si="21"/>
        <v>0</v>
      </c>
      <c r="K40" s="110">
        <f t="shared" si="21"/>
        <v>0</v>
      </c>
      <c r="L40" s="110">
        <f t="shared" si="21"/>
        <v>0</v>
      </c>
      <c r="M40" s="163">
        <f t="shared" si="21"/>
        <v>0</v>
      </c>
      <c r="N40" s="163">
        <f t="shared" si="21"/>
        <v>0</v>
      </c>
      <c r="O40" s="164">
        <f t="shared" si="21"/>
        <v>0</v>
      </c>
      <c r="P40" s="110">
        <f t="shared" ref="P40:U40" si="22">P24-P39</f>
        <v>35.699999999999818</v>
      </c>
      <c r="Q40" s="110">
        <f t="shared" si="22"/>
        <v>1882.5</v>
      </c>
      <c r="R40" s="110">
        <f t="shared" si="22"/>
        <v>568.19999999999982</v>
      </c>
      <c r="S40" s="119">
        <f t="shared" si="22"/>
        <v>2486.3999999999978</v>
      </c>
      <c r="T40" s="119">
        <f t="shared" si="22"/>
        <v>90.9</v>
      </c>
      <c r="U40" s="120">
        <f t="shared" si="22"/>
        <v>2577.3000000000065</v>
      </c>
      <c r="V40" s="110">
        <f t="shared" ref="V40:AA40" si="23">V24-V39</f>
        <v>0</v>
      </c>
      <c r="W40" s="110">
        <f t="shared" si="23"/>
        <v>0</v>
      </c>
      <c r="X40" s="110">
        <f t="shared" si="23"/>
        <v>0</v>
      </c>
      <c r="Y40" s="119">
        <f t="shared" si="23"/>
        <v>0</v>
      </c>
      <c r="Z40" s="119">
        <f t="shared" si="23"/>
        <v>0</v>
      </c>
      <c r="AA40" s="120">
        <f t="shared" si="23"/>
        <v>0</v>
      </c>
      <c r="AB40" s="152" t="e">
        <f t="shared" si="12"/>
        <v>#DIV/0!</v>
      </c>
      <c r="AC40" s="4"/>
      <c r="AD40" s="4"/>
    </row>
    <row r="41" spans="1:30" ht="15.75" thickBot="1" x14ac:dyDescent="0.3">
      <c r="A41" s="5"/>
      <c r="B41" s="111" t="s">
        <v>50</v>
      </c>
      <c r="C41" s="112" t="s">
        <v>65</v>
      </c>
      <c r="D41" s="113"/>
      <c r="E41" s="114"/>
      <c r="F41" s="114"/>
      <c r="G41" s="115"/>
      <c r="H41" s="116"/>
      <c r="I41" s="117">
        <f>I40-D16</f>
        <v>-5041.0000000000027</v>
      </c>
      <c r="J41" s="113"/>
      <c r="K41" s="114"/>
      <c r="L41" s="114"/>
      <c r="M41" s="115"/>
      <c r="N41" s="118"/>
      <c r="O41" s="117">
        <f>O40-J16</f>
        <v>-6955.6</v>
      </c>
      <c r="P41" s="113"/>
      <c r="Q41" s="114"/>
      <c r="R41" s="114"/>
      <c r="S41" s="115"/>
      <c r="T41" s="118"/>
      <c r="U41" s="117">
        <f>U40-P16</f>
        <v>-780.69999999999345</v>
      </c>
      <c r="V41" s="113"/>
      <c r="W41" s="114"/>
      <c r="X41" s="114"/>
      <c r="Y41" s="115"/>
      <c r="Z41" s="118"/>
      <c r="AA41" s="117">
        <f>AA40-V16</f>
        <v>-7000</v>
      </c>
      <c r="AB41" s="146">
        <f t="shared" si="12"/>
        <v>1.0063833457933176</v>
      </c>
      <c r="AC41" s="4"/>
      <c r="AD41" s="4"/>
    </row>
    <row r="42" spans="1:30" s="123" customFormat="1" ht="8.25" customHeight="1" thickBot="1" x14ac:dyDescent="0.3">
      <c r="A42" s="89"/>
      <c r="B42" s="90"/>
      <c r="C42" s="48"/>
      <c r="D42" s="91"/>
      <c r="E42" s="49"/>
      <c r="F42" s="49"/>
      <c r="G42" s="89"/>
      <c r="H42" s="49"/>
      <c r="I42" s="49"/>
      <c r="J42" s="91"/>
      <c r="K42" s="49"/>
      <c r="L42" s="49"/>
      <c r="M42" s="89"/>
      <c r="N42" s="49"/>
      <c r="O42" s="49"/>
      <c r="P42" s="49"/>
      <c r="Q42" s="49"/>
      <c r="R42" s="49"/>
      <c r="S42" s="49"/>
      <c r="T42" s="49"/>
      <c r="U42" s="49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s="123" customFormat="1" ht="15.75" customHeight="1" thickBot="1" x14ac:dyDescent="0.3">
      <c r="A43" s="89"/>
      <c r="B43" s="93"/>
      <c r="C43" s="265" t="s">
        <v>81</v>
      </c>
      <c r="D43" s="107" t="s">
        <v>41</v>
      </c>
      <c r="E43" s="45" t="s">
        <v>82</v>
      </c>
      <c r="F43" s="46" t="s">
        <v>36</v>
      </c>
      <c r="G43" s="49"/>
      <c r="H43" s="49"/>
      <c r="I43" s="50"/>
      <c r="J43" s="107" t="s">
        <v>41</v>
      </c>
      <c r="K43" s="45" t="s">
        <v>82</v>
      </c>
      <c r="L43" s="46" t="s">
        <v>36</v>
      </c>
      <c r="M43" s="49"/>
      <c r="N43" s="49"/>
      <c r="O43" s="49"/>
      <c r="P43" s="107" t="s">
        <v>41</v>
      </c>
      <c r="Q43" s="45" t="s">
        <v>82</v>
      </c>
      <c r="R43" s="46" t="s">
        <v>36</v>
      </c>
      <c r="S43" s="92"/>
      <c r="T43" s="92"/>
      <c r="U43" s="92"/>
      <c r="V43" s="107" t="s">
        <v>41</v>
      </c>
      <c r="W43" s="45" t="s">
        <v>82</v>
      </c>
      <c r="X43" s="46" t="s">
        <v>36</v>
      </c>
      <c r="Y43" s="92"/>
      <c r="Z43" s="92"/>
      <c r="AA43" s="92"/>
      <c r="AB43" s="92"/>
      <c r="AC43" s="92"/>
      <c r="AD43" s="92"/>
    </row>
    <row r="44" spans="1:30" ht="15.75" thickBot="1" x14ac:dyDescent="0.3">
      <c r="A44" s="5"/>
      <c r="B44" s="93"/>
      <c r="C44" s="266"/>
      <c r="D44" s="95">
        <v>393</v>
      </c>
      <c r="E44" s="105">
        <v>393</v>
      </c>
      <c r="F44" s="106">
        <v>0</v>
      </c>
      <c r="G44" s="49"/>
      <c r="H44" s="49"/>
      <c r="I44" s="50"/>
      <c r="J44" s="95">
        <v>393</v>
      </c>
      <c r="K44" s="105">
        <v>393</v>
      </c>
      <c r="L44" s="106">
        <v>0</v>
      </c>
      <c r="M44" s="94"/>
      <c r="N44" s="94"/>
      <c r="O44" s="94"/>
      <c r="P44" s="95">
        <v>196.5</v>
      </c>
      <c r="Q44" s="105">
        <v>196.5</v>
      </c>
      <c r="R44" s="106">
        <v>0</v>
      </c>
      <c r="S44" s="4"/>
      <c r="T44" s="4"/>
      <c r="U44" s="4"/>
      <c r="V44" s="95">
        <v>393</v>
      </c>
      <c r="W44" s="105">
        <v>393</v>
      </c>
      <c r="X44" s="106">
        <v>0</v>
      </c>
      <c r="Y44" s="4"/>
      <c r="Z44" s="4"/>
      <c r="AA44" s="4"/>
      <c r="AB44" s="4"/>
      <c r="AC44" s="4"/>
      <c r="AD44" s="4"/>
    </row>
    <row r="45" spans="1:30" s="123" customFormat="1" ht="8.25" customHeight="1" thickBot="1" x14ac:dyDescent="0.3">
      <c r="A45" s="89"/>
      <c r="B45" s="93"/>
      <c r="C45" s="48"/>
      <c r="D45" s="94"/>
      <c r="E45" s="49"/>
      <c r="F45" s="49"/>
      <c r="G45" s="49"/>
      <c r="H45" s="49"/>
      <c r="I45" s="50"/>
      <c r="J45" s="49"/>
      <c r="K45" s="49"/>
      <c r="L45" s="49"/>
      <c r="M45" s="49"/>
      <c r="N45" s="49"/>
      <c r="O45" s="50"/>
      <c r="P45" s="50"/>
      <c r="Q45" s="50"/>
      <c r="R45" s="50"/>
      <c r="S45" s="50"/>
      <c r="T45" s="50"/>
      <c r="U45" s="50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s="123" customFormat="1" ht="37.5" customHeight="1" thickBot="1" x14ac:dyDescent="0.3">
      <c r="A46" s="89"/>
      <c r="B46" s="93"/>
      <c r="C46" s="265" t="s">
        <v>84</v>
      </c>
      <c r="D46" s="96" t="s">
        <v>85</v>
      </c>
      <c r="E46" s="97" t="s">
        <v>83</v>
      </c>
      <c r="F46" s="49"/>
      <c r="G46" s="49"/>
      <c r="H46" s="49"/>
      <c r="I46" s="50"/>
      <c r="J46" s="96" t="s">
        <v>85</v>
      </c>
      <c r="K46" s="97" t="s">
        <v>83</v>
      </c>
      <c r="L46" s="147"/>
      <c r="M46" s="147"/>
      <c r="N46" s="92"/>
      <c r="O46" s="92"/>
      <c r="P46" s="96" t="s">
        <v>85</v>
      </c>
      <c r="Q46" s="97" t="s">
        <v>83</v>
      </c>
      <c r="R46" s="92"/>
      <c r="S46" s="92"/>
      <c r="T46" s="92"/>
      <c r="U46" s="92"/>
      <c r="V46" s="96" t="s">
        <v>85</v>
      </c>
      <c r="W46" s="97" t="s">
        <v>83</v>
      </c>
      <c r="X46" s="92"/>
      <c r="Y46" s="92"/>
      <c r="Z46" s="92"/>
      <c r="AA46" s="92"/>
      <c r="AB46" s="92"/>
      <c r="AC46" s="92"/>
      <c r="AD46" s="92"/>
    </row>
    <row r="47" spans="1:30" ht="15.75" thickBot="1" x14ac:dyDescent="0.3">
      <c r="A47" s="5"/>
      <c r="B47" s="47"/>
      <c r="C47" s="267"/>
      <c r="D47" s="95">
        <v>0</v>
      </c>
      <c r="E47" s="98">
        <v>0</v>
      </c>
      <c r="F47" s="49"/>
      <c r="G47" s="49"/>
      <c r="H47" s="49"/>
      <c r="I47" s="50"/>
      <c r="J47" s="95">
        <v>0</v>
      </c>
      <c r="K47" s="98">
        <v>0</v>
      </c>
      <c r="L47" s="148"/>
      <c r="M47" s="148"/>
      <c r="N47" s="4"/>
      <c r="O47" s="4"/>
      <c r="P47" s="95">
        <v>0</v>
      </c>
      <c r="Q47" s="98">
        <v>0</v>
      </c>
      <c r="R47" s="4"/>
      <c r="S47" s="4"/>
      <c r="T47" s="4"/>
      <c r="U47" s="4"/>
      <c r="V47" s="95">
        <v>0</v>
      </c>
      <c r="W47" s="98">
        <v>0</v>
      </c>
      <c r="X47" s="4"/>
      <c r="Y47" s="4"/>
      <c r="Z47" s="4"/>
      <c r="AA47" s="4"/>
      <c r="AB47" s="4"/>
      <c r="AC47" s="4"/>
      <c r="AD47" s="4"/>
    </row>
    <row r="48" spans="1:30" x14ac:dyDescent="0.25">
      <c r="A48" s="5"/>
      <c r="B48" s="47"/>
      <c r="C48" s="48"/>
      <c r="D48" s="49"/>
      <c r="E48" s="49"/>
      <c r="F48" s="49"/>
      <c r="G48" s="49"/>
      <c r="H48" s="49"/>
      <c r="I48" s="50"/>
      <c r="J48" s="49"/>
      <c r="K48" s="49"/>
      <c r="L48" s="49"/>
      <c r="M48" s="49"/>
      <c r="N48" s="49"/>
      <c r="O48" s="50"/>
      <c r="P48" s="50"/>
      <c r="Q48" s="50"/>
      <c r="R48" s="50"/>
      <c r="S48" s="50"/>
      <c r="T48" s="50"/>
      <c r="U48" s="50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5"/>
      <c r="B49" s="47"/>
      <c r="C49" s="99" t="s">
        <v>80</v>
      </c>
      <c r="D49" s="100" t="s">
        <v>71</v>
      </c>
      <c r="E49" s="100" t="s">
        <v>72</v>
      </c>
      <c r="F49" s="100" t="s">
        <v>89</v>
      </c>
      <c r="G49" s="100" t="s">
        <v>91</v>
      </c>
      <c r="H49" s="49"/>
      <c r="I49" s="4"/>
      <c r="J49" s="100" t="s">
        <v>71</v>
      </c>
      <c r="K49" s="100" t="s">
        <v>72</v>
      </c>
      <c r="L49" s="100" t="s">
        <v>89</v>
      </c>
      <c r="M49" s="100" t="s">
        <v>92</v>
      </c>
      <c r="N49" s="4"/>
      <c r="O49" s="4"/>
      <c r="P49" s="100" t="s">
        <v>71</v>
      </c>
      <c r="Q49" s="100" t="s">
        <v>72</v>
      </c>
      <c r="R49" s="100" t="s">
        <v>89</v>
      </c>
      <c r="S49" s="100" t="s">
        <v>96</v>
      </c>
      <c r="T49" s="4"/>
      <c r="U49" s="4"/>
      <c r="V49" s="100" t="s">
        <v>93</v>
      </c>
      <c r="W49" s="100" t="s">
        <v>72</v>
      </c>
      <c r="X49" s="100" t="s">
        <v>89</v>
      </c>
      <c r="Y49" s="100" t="s">
        <v>92</v>
      </c>
      <c r="Z49" s="4"/>
      <c r="AA49" s="4"/>
      <c r="AB49" s="4"/>
      <c r="AC49" s="4"/>
      <c r="AD49" s="4"/>
    </row>
    <row r="50" spans="1:30" x14ac:dyDescent="0.25">
      <c r="A50" s="5"/>
      <c r="B50" s="47"/>
      <c r="C50" s="51" t="s">
        <v>104</v>
      </c>
      <c r="D50" s="86">
        <v>369.9</v>
      </c>
      <c r="E50" s="86">
        <v>239.1</v>
      </c>
      <c r="F50" s="86">
        <v>0</v>
      </c>
      <c r="G50" s="52">
        <f>D50+E50-F50</f>
        <v>609</v>
      </c>
      <c r="H50" s="49"/>
      <c r="I50" s="4"/>
      <c r="J50" s="52">
        <v>609</v>
      </c>
      <c r="K50" s="86"/>
      <c r="L50" s="86"/>
      <c r="M50" s="52">
        <f>J50+K50-L50</f>
        <v>609</v>
      </c>
      <c r="N50" s="4"/>
      <c r="O50" s="4"/>
      <c r="P50" s="86">
        <v>609</v>
      </c>
      <c r="Q50" s="86"/>
      <c r="R50" s="86"/>
      <c r="S50" s="52">
        <f>P50+Q50-R50</f>
        <v>609</v>
      </c>
      <c r="T50" s="4"/>
      <c r="U50" s="4"/>
      <c r="V50" s="86">
        <v>609</v>
      </c>
      <c r="W50" s="86"/>
      <c r="X50" s="86"/>
      <c r="Y50" s="52">
        <f>V50+W50-X50</f>
        <v>609</v>
      </c>
      <c r="Z50" s="4"/>
      <c r="AA50" s="4"/>
      <c r="AB50" s="4"/>
      <c r="AC50" s="4"/>
      <c r="AD50" s="4"/>
    </row>
    <row r="51" spans="1:30" x14ac:dyDescent="0.25">
      <c r="A51" s="5"/>
      <c r="B51" s="47"/>
      <c r="C51" s="51" t="s">
        <v>103</v>
      </c>
      <c r="D51" s="86">
        <v>1656.8</v>
      </c>
      <c r="E51" s="86">
        <v>8007.3</v>
      </c>
      <c r="F51" s="86">
        <v>1560.7</v>
      </c>
      <c r="G51" s="52">
        <f t="shared" ref="G51:G54" si="24">D51+E51-F51</f>
        <v>8103.4000000000005</v>
      </c>
      <c r="H51" s="49"/>
      <c r="I51" s="4"/>
      <c r="J51" s="52">
        <v>8103.4</v>
      </c>
      <c r="K51" s="86"/>
      <c r="L51" s="86">
        <v>8103.4</v>
      </c>
      <c r="M51" s="52">
        <f t="shared" ref="M51:M54" si="25">J51+K51-L51</f>
        <v>0</v>
      </c>
      <c r="N51" s="4"/>
      <c r="O51" s="4"/>
      <c r="P51" s="86">
        <v>96</v>
      </c>
      <c r="Q51" s="86"/>
      <c r="R51" s="86"/>
      <c r="S51" s="52">
        <f t="shared" ref="S51:S54" si="26">P51+Q51-R51</f>
        <v>96</v>
      </c>
      <c r="T51" s="4"/>
      <c r="U51" s="4"/>
      <c r="V51" s="86"/>
      <c r="W51" s="86"/>
      <c r="X51" s="86"/>
      <c r="Y51" s="52">
        <f t="shared" ref="Y51:Y54" si="27">V51+W51-X51</f>
        <v>0</v>
      </c>
      <c r="Z51" s="4"/>
      <c r="AA51" s="4"/>
      <c r="AB51" s="4"/>
      <c r="AC51" s="4"/>
      <c r="AD51" s="4"/>
    </row>
    <row r="52" spans="1:30" x14ac:dyDescent="0.25">
      <c r="A52" s="5"/>
      <c r="B52" s="47"/>
      <c r="C52" s="51" t="s">
        <v>70</v>
      </c>
      <c r="D52" s="86">
        <v>1371.2</v>
      </c>
      <c r="E52" s="86">
        <v>871</v>
      </c>
      <c r="F52" s="86">
        <v>1329</v>
      </c>
      <c r="G52" s="52">
        <f t="shared" si="24"/>
        <v>913.19999999999982</v>
      </c>
      <c r="H52" s="49"/>
      <c r="I52" s="4"/>
      <c r="J52" s="52">
        <v>913.2</v>
      </c>
      <c r="K52" s="86">
        <v>871</v>
      </c>
      <c r="L52" s="86">
        <v>500</v>
      </c>
      <c r="M52" s="52">
        <f t="shared" si="25"/>
        <v>1284.2</v>
      </c>
      <c r="N52" s="4"/>
      <c r="O52" s="4"/>
      <c r="P52" s="86">
        <v>913.2</v>
      </c>
      <c r="Q52" s="86">
        <v>463</v>
      </c>
      <c r="R52" s="86">
        <v>340.8</v>
      </c>
      <c r="S52" s="52">
        <f t="shared" si="26"/>
        <v>1035.4000000000001</v>
      </c>
      <c r="T52" s="4"/>
      <c r="U52" s="4"/>
      <c r="V52" s="86">
        <v>1284.2</v>
      </c>
      <c r="W52" s="86">
        <v>871</v>
      </c>
      <c r="X52" s="86">
        <v>800</v>
      </c>
      <c r="Y52" s="52">
        <f t="shared" si="27"/>
        <v>1355.1999999999998</v>
      </c>
      <c r="Z52" s="4"/>
      <c r="AA52" s="4"/>
      <c r="AB52" s="4"/>
      <c r="AC52" s="4"/>
      <c r="AD52" s="4"/>
    </row>
    <row r="53" spans="1:30" x14ac:dyDescent="0.25">
      <c r="A53" s="5"/>
      <c r="B53" s="47"/>
      <c r="C53" s="51" t="s">
        <v>86</v>
      </c>
      <c r="D53" s="86">
        <v>45.7</v>
      </c>
      <c r="E53" s="86">
        <v>59.7</v>
      </c>
      <c r="F53" s="86">
        <v>2.1</v>
      </c>
      <c r="G53" s="52">
        <f t="shared" si="24"/>
        <v>103.30000000000001</v>
      </c>
      <c r="H53" s="49"/>
      <c r="I53" s="4"/>
      <c r="J53" s="52">
        <v>103.3</v>
      </c>
      <c r="K53" s="86"/>
      <c r="L53" s="86"/>
      <c r="M53" s="52">
        <f t="shared" si="25"/>
        <v>103.3</v>
      </c>
      <c r="N53" s="4"/>
      <c r="O53" s="4"/>
      <c r="P53" s="86">
        <v>103.3</v>
      </c>
      <c r="Q53" s="86"/>
      <c r="R53" s="86"/>
      <c r="S53" s="52">
        <f t="shared" si="26"/>
        <v>103.3</v>
      </c>
      <c r="T53" s="4"/>
      <c r="U53" s="4"/>
      <c r="V53" s="86">
        <v>103.3</v>
      </c>
      <c r="W53" s="86"/>
      <c r="X53" s="86"/>
      <c r="Y53" s="52">
        <f t="shared" si="27"/>
        <v>103.3</v>
      </c>
      <c r="Z53" s="4"/>
      <c r="AA53" s="4"/>
      <c r="AB53" s="4"/>
      <c r="AC53" s="4"/>
      <c r="AD53" s="4"/>
    </row>
    <row r="54" spans="1:30" x14ac:dyDescent="0.25">
      <c r="A54" s="5"/>
      <c r="B54" s="47"/>
      <c r="C54" s="134" t="s">
        <v>87</v>
      </c>
      <c r="D54" s="86">
        <v>612.5</v>
      </c>
      <c r="E54" s="86">
        <v>801.8</v>
      </c>
      <c r="F54" s="86">
        <v>695.3</v>
      </c>
      <c r="G54" s="52">
        <f t="shared" si="24"/>
        <v>719</v>
      </c>
      <c r="H54" s="49"/>
      <c r="I54" s="4"/>
      <c r="J54" s="52">
        <v>719</v>
      </c>
      <c r="K54" s="86">
        <v>383</v>
      </c>
      <c r="L54" s="86">
        <v>500</v>
      </c>
      <c r="M54" s="52">
        <f t="shared" si="25"/>
        <v>602</v>
      </c>
      <c r="N54" s="4"/>
      <c r="O54" s="4"/>
      <c r="P54" s="86">
        <v>719</v>
      </c>
      <c r="Q54" s="86">
        <v>191.2</v>
      </c>
      <c r="R54" s="86">
        <v>195.1</v>
      </c>
      <c r="S54" s="52">
        <f t="shared" si="26"/>
        <v>715.1</v>
      </c>
      <c r="T54" s="4"/>
      <c r="U54" s="4"/>
      <c r="V54" s="86">
        <v>602</v>
      </c>
      <c r="W54" s="86">
        <v>380</v>
      </c>
      <c r="X54" s="86">
        <v>500</v>
      </c>
      <c r="Y54" s="52">
        <f t="shared" si="27"/>
        <v>482</v>
      </c>
      <c r="Z54" s="4"/>
      <c r="AA54" s="4"/>
      <c r="AB54" s="4"/>
      <c r="AC54" s="4"/>
      <c r="AD54" s="4"/>
    </row>
    <row r="55" spans="1:30" ht="10.5" customHeight="1" x14ac:dyDescent="0.25">
      <c r="A55" s="5"/>
      <c r="B55" s="47"/>
      <c r="C55" s="48"/>
      <c r="D55" s="49"/>
      <c r="E55" s="49"/>
      <c r="F55" s="49"/>
      <c r="G55" s="49"/>
      <c r="H55" s="49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5"/>
      <c r="B56" s="47"/>
      <c r="C56" s="99" t="s">
        <v>73</v>
      </c>
      <c r="D56" s="100" t="s">
        <v>74</v>
      </c>
      <c r="E56" s="100" t="s">
        <v>94</v>
      </c>
      <c r="F56" s="49"/>
      <c r="G56" s="49"/>
      <c r="H56" s="49"/>
      <c r="I56" s="50"/>
      <c r="J56" s="100" t="s">
        <v>95</v>
      </c>
      <c r="K56" s="49"/>
      <c r="L56" s="49"/>
      <c r="M56" s="49"/>
      <c r="N56" s="49"/>
      <c r="O56" s="50"/>
      <c r="P56" s="100" t="s">
        <v>96</v>
      </c>
      <c r="Q56" s="50"/>
      <c r="R56" s="50"/>
      <c r="S56" s="50"/>
      <c r="T56" s="50"/>
      <c r="U56" s="50"/>
      <c r="V56" s="100" t="s">
        <v>95</v>
      </c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5"/>
      <c r="B57" s="47"/>
      <c r="C57" s="51"/>
      <c r="D57" s="87"/>
      <c r="E57" s="87">
        <v>76</v>
      </c>
      <c r="F57" s="49"/>
      <c r="G57" s="49"/>
      <c r="H57" s="49"/>
      <c r="I57" s="50"/>
      <c r="J57" s="87">
        <v>77</v>
      </c>
      <c r="K57" s="49"/>
      <c r="L57" s="49"/>
      <c r="M57" s="49"/>
      <c r="N57" s="49"/>
      <c r="O57" s="50"/>
      <c r="P57" s="87">
        <v>76</v>
      </c>
      <c r="Q57" s="50"/>
      <c r="R57" s="50"/>
      <c r="S57" s="50"/>
      <c r="T57" s="50"/>
      <c r="U57" s="50"/>
      <c r="V57" s="87">
        <v>77</v>
      </c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5"/>
      <c r="B58" s="47"/>
      <c r="C58" s="48"/>
      <c r="D58" s="49"/>
      <c r="E58" s="49"/>
      <c r="F58" s="49"/>
      <c r="G58" s="49"/>
      <c r="H58" s="49"/>
      <c r="I58" s="50"/>
      <c r="J58" s="49"/>
      <c r="K58" s="49"/>
      <c r="L58" s="49"/>
      <c r="M58" s="49"/>
      <c r="N58" s="49"/>
      <c r="O58" s="50"/>
      <c r="P58" s="50"/>
      <c r="Q58" s="50"/>
      <c r="R58" s="50"/>
      <c r="S58" s="50"/>
      <c r="T58" s="50"/>
      <c r="U58" s="50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5"/>
      <c r="B59" s="102" t="s">
        <v>90</v>
      </c>
      <c r="C59" s="101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153"/>
      <c r="W59" s="153"/>
      <c r="X59" s="153"/>
      <c r="Y59" s="153"/>
      <c r="Z59" s="153"/>
      <c r="AA59" s="153"/>
      <c r="AB59" s="154"/>
      <c r="AC59" s="4"/>
      <c r="AD59" s="4"/>
    </row>
    <row r="60" spans="1:30" x14ac:dyDescent="0.25">
      <c r="A60" s="5"/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4"/>
      <c r="AC60" s="4"/>
      <c r="AD60" s="4"/>
    </row>
    <row r="61" spans="1:30" x14ac:dyDescent="0.25">
      <c r="A61" s="5"/>
      <c r="B61" s="242" t="s">
        <v>107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123"/>
      <c r="W61" s="123"/>
      <c r="X61" s="123"/>
      <c r="Y61" s="123"/>
      <c r="Z61" s="123"/>
      <c r="AA61" s="123"/>
      <c r="AB61" s="124"/>
      <c r="AC61" s="4"/>
      <c r="AD61" s="4"/>
    </row>
    <row r="62" spans="1:30" x14ac:dyDescent="0.25">
      <c r="A62" s="5"/>
      <c r="B62" s="242" t="s">
        <v>110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123"/>
      <c r="W62" s="123"/>
      <c r="X62" s="123"/>
      <c r="Y62" s="123"/>
      <c r="Z62" s="123"/>
      <c r="AA62" s="123"/>
      <c r="AB62" s="124"/>
      <c r="AC62" s="4"/>
      <c r="AD62" s="4"/>
    </row>
    <row r="63" spans="1:30" x14ac:dyDescent="0.25">
      <c r="A63" s="5"/>
      <c r="B63" s="242" t="s">
        <v>111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123"/>
      <c r="W63" s="123"/>
      <c r="X63" s="123"/>
      <c r="Y63" s="123"/>
      <c r="Z63" s="123"/>
      <c r="AA63" s="123"/>
      <c r="AB63" s="124"/>
      <c r="AC63" s="4"/>
      <c r="AD63" s="4"/>
    </row>
    <row r="64" spans="1:30" x14ac:dyDescent="0.25">
      <c r="A64" s="5"/>
      <c r="B64" s="158" t="s">
        <v>112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23"/>
      <c r="W64" s="123"/>
      <c r="X64" s="123"/>
      <c r="Y64" s="123"/>
      <c r="Z64" s="123"/>
      <c r="AA64" s="123"/>
      <c r="AB64" s="124"/>
      <c r="AC64" s="4"/>
      <c r="AD64" s="4"/>
    </row>
    <row r="65" spans="1:30" x14ac:dyDescent="0.25">
      <c r="A65" s="5"/>
      <c r="B65" s="125"/>
      <c r="C65" s="126"/>
      <c r="D65" s="2"/>
      <c r="E65" s="2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23"/>
      <c r="W65" s="123"/>
      <c r="X65" s="123"/>
      <c r="Y65" s="123"/>
      <c r="Z65" s="123"/>
      <c r="AA65" s="123"/>
      <c r="AB65" s="124"/>
      <c r="AC65" s="4"/>
      <c r="AD65" s="4"/>
    </row>
    <row r="66" spans="1:30" x14ac:dyDescent="0.25">
      <c r="A66" s="5"/>
      <c r="B66" s="125"/>
      <c r="C66" s="126"/>
      <c r="D66" s="2"/>
      <c r="E66" s="2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23"/>
      <c r="W66" s="123"/>
      <c r="X66" s="123"/>
      <c r="Y66" s="123"/>
      <c r="Z66" s="123"/>
      <c r="AA66" s="123"/>
      <c r="AB66" s="124"/>
      <c r="AC66" s="4"/>
      <c r="AD66" s="4"/>
    </row>
    <row r="67" spans="1:30" x14ac:dyDescent="0.25">
      <c r="A67" s="5"/>
      <c r="B67" s="135"/>
      <c r="C67" s="136"/>
      <c r="D67" s="137"/>
      <c r="E67" s="137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55"/>
      <c r="W67" s="155"/>
      <c r="X67" s="155"/>
      <c r="Y67" s="155"/>
      <c r="Z67" s="155"/>
      <c r="AA67" s="155"/>
      <c r="AB67" s="156"/>
      <c r="AC67" s="4"/>
      <c r="AD67" s="4"/>
    </row>
    <row r="68" spans="1:30" x14ac:dyDescent="0.25">
      <c r="A68" s="89"/>
      <c r="B68" s="139"/>
      <c r="C68" s="138"/>
      <c r="D68" s="139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89"/>
      <c r="B69" s="139"/>
      <c r="C69" s="138"/>
      <c r="D69" s="139"/>
      <c r="E69" s="139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5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5"/>
      <c r="B71" s="53" t="s">
        <v>79</v>
      </c>
      <c r="C71" s="121">
        <v>45506</v>
      </c>
      <c r="D71" s="53" t="s">
        <v>75</v>
      </c>
      <c r="E71" s="243" t="s">
        <v>108</v>
      </c>
      <c r="F71" s="243"/>
      <c r="G71" s="243"/>
      <c r="H71" s="53"/>
      <c r="I71" s="53" t="s">
        <v>76</v>
      </c>
      <c r="J71" s="261" t="s">
        <v>109</v>
      </c>
      <c r="K71" s="261"/>
      <c r="L71" s="261"/>
      <c r="M71" s="261"/>
      <c r="N71" s="53"/>
      <c r="O71" s="53"/>
      <c r="P71" s="53"/>
      <c r="Q71" s="53"/>
      <c r="R71" s="53"/>
      <c r="S71" s="53"/>
      <c r="T71" s="53"/>
      <c r="U71" s="53"/>
      <c r="V71" s="4"/>
      <c r="W71" s="4"/>
      <c r="X71" s="4"/>
      <c r="Y71" s="4"/>
      <c r="Z71" s="4"/>
      <c r="AA71" s="4"/>
      <c r="AB71" s="4"/>
      <c r="AC71" s="4"/>
      <c r="AD71" s="4"/>
    </row>
    <row r="72" spans="1:30" ht="7.5" customHeight="1" x14ac:dyDescent="0.25">
      <c r="A72" s="5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5"/>
      <c r="B73" s="53"/>
      <c r="C73" s="53"/>
      <c r="D73" s="53" t="s">
        <v>78</v>
      </c>
      <c r="E73" s="55"/>
      <c r="F73" s="55"/>
      <c r="G73" s="55"/>
      <c r="H73" s="53"/>
      <c r="I73" s="53" t="s">
        <v>78</v>
      </c>
      <c r="J73" s="54"/>
      <c r="K73" s="54"/>
      <c r="L73" s="54"/>
      <c r="M73" s="54"/>
      <c r="N73" s="53"/>
      <c r="O73" s="53"/>
      <c r="P73" s="53"/>
      <c r="Q73" s="53"/>
      <c r="R73" s="53"/>
      <c r="S73" s="53"/>
      <c r="T73" s="53"/>
      <c r="U73" s="53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5"/>
      <c r="B74" s="53"/>
      <c r="C74" s="53"/>
      <c r="D74" s="53"/>
      <c r="E74" s="55"/>
      <c r="F74" s="55"/>
      <c r="G74" s="55"/>
      <c r="H74" s="53"/>
      <c r="I74" s="53"/>
      <c r="J74" s="54"/>
      <c r="K74" s="54"/>
      <c r="L74" s="54"/>
      <c r="M74" s="54"/>
      <c r="N74" s="53"/>
      <c r="O74" s="53"/>
      <c r="P74" s="53"/>
      <c r="Q74" s="53"/>
      <c r="R74" s="53"/>
      <c r="S74" s="53"/>
      <c r="T74" s="53"/>
      <c r="U74" s="53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5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5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4"/>
      <c r="W76" s="4"/>
      <c r="X76" s="4"/>
      <c r="Y76" s="4"/>
      <c r="Z76" s="4"/>
      <c r="AA76" s="4"/>
      <c r="AB76" s="4"/>
      <c r="AC76" s="4"/>
      <c r="AD76" s="4"/>
    </row>
    <row r="77" spans="1:30" hidden="1" x14ac:dyDescent="0.25">
      <c r="AC77" s="3"/>
      <c r="AD77" s="3"/>
    </row>
    <row r="78" spans="1:30" hidden="1" x14ac:dyDescent="0.25"/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4"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  <mergeCell ref="S13:S14"/>
    <mergeCell ref="T13:T14"/>
    <mergeCell ref="U13:U14"/>
    <mergeCell ref="P25:U25"/>
    <mergeCell ref="P26:R26"/>
    <mergeCell ref="S26:S27"/>
    <mergeCell ref="T26:T27"/>
    <mergeCell ref="U26:U27"/>
    <mergeCell ref="E71:G71"/>
    <mergeCell ref="J71:M71"/>
    <mergeCell ref="B63:U63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P11:S11"/>
    <mergeCell ref="P12:U12"/>
    <mergeCell ref="P13:R13"/>
    <mergeCell ref="B62:U62"/>
    <mergeCell ref="D59:U59"/>
    <mergeCell ref="B61:U61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NR 2025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2024-08-02T11:03:52Z</cp:lastPrinted>
  <dcterms:created xsi:type="dcterms:W3CDTF">2017-02-23T12:10:09Z</dcterms:created>
  <dcterms:modified xsi:type="dcterms:W3CDTF">2024-10-17T09:56:36Z</dcterms:modified>
</cp:coreProperties>
</file>