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35"/>
  </bookViews>
  <sheets>
    <sheet name="návrh změny rozpočtu " sheetId="3" r:id="rId1"/>
  </sheets>
  <definedNames>
    <definedName name="_xlnm.Print_Area" localSheetId="0">'návrh změny rozpočtu '!$A$1:$Q$113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G20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N24" i="3"/>
  <c r="L24" i="3"/>
  <c r="K24" i="3"/>
  <c r="J24" i="3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D24" i="3"/>
  <c r="G24" i="3" s="1"/>
  <c r="E24" i="3"/>
  <c r="F24" i="3"/>
  <c r="F39" i="3"/>
  <c r="E39" i="3"/>
  <c r="H39" i="3"/>
  <c r="I38" i="3"/>
  <c r="H24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G28" i="3"/>
  <c r="I28" i="3" s="1"/>
  <c r="G30" i="3"/>
  <c r="I30" i="3" s="1"/>
  <c r="G15" i="3"/>
  <c r="I15" i="3" s="1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K40" i="3" l="1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M24" i="3"/>
  <c r="J40" i="3"/>
  <c r="P35" i="3"/>
  <c r="P38" i="3"/>
  <c r="O24" i="3"/>
  <c r="P15" i="3"/>
  <c r="P19" i="3"/>
  <c r="P23" i="3"/>
  <c r="M30" i="3"/>
  <c r="O30" i="3" s="1"/>
  <c r="P30" i="3" s="1"/>
  <c r="O36" i="3"/>
  <c r="P36" i="3" s="1"/>
  <c r="L40" i="3"/>
  <c r="I24" i="3"/>
  <c r="H40" i="3"/>
  <c r="G39" i="3"/>
  <c r="D39" i="3"/>
  <c r="D40" i="3" s="1"/>
  <c r="F40" i="3"/>
  <c r="O39" i="3" l="1"/>
  <c r="P24" i="3"/>
  <c r="M39" i="3"/>
  <c r="M40" i="3" s="1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<sst xmlns="http://schemas.openxmlformats.org/spreadsheetml/2006/main" count="157" uniqueCount="126">
  <si>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</si>
  <si>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</si>
  <si>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</si>
  <si>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</si>
  <si>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</si>
  <si>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</si>
  <si>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</si>
  <si>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</si>
  <si>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</si>
  <si>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</si>
  <si>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</si>
  <si>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</si>
  <si>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</si>
  <si>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</si>
  <si>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</si>
  <si>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</si>
  <si>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</si>
  <si>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</si>
  <si>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</si>
  <si>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</si>
  <si>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</si>
  <si>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</si>
  <si>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</si>
  <si>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</si>
  <si>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</si>
  <si>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</si>
  <si>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</si>
  <si>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</si>
  <si>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</si>
  <si>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</si>
  <si>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</si>
  <si>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</si>
  <si>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</si>
  <si>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</si>
  <si>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</si>
  <si>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</si>
  <si>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</si>
  <si>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</si>
  <si>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</si>
  <si>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</si>
  <si>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</si>
  <si>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</si>
  <si>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</si>
  <si>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</si>
  <si>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</si>
  <si>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</si>
  <si>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</si>
  <si>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</si>
  <si>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</si>
  <si>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</si>
  <si>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</si>
  <si>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</si>
  <si>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</si>
  <si>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</si>
  <si>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</si>
  <si>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</si>
  <si>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</si>
  <si>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</si>
  <si>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</si>
  <si>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>Schválený rozpočet na rok 2018</t>
  </si>
  <si>
    <t>Návrh změny rozpočtu na 1. pololetí 2018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</si>
  <si>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</si>
  <si>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</si>
  <si>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</si>
  <si>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</si>
  <si>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</si>
  <si>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</si>
  <si>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</si>
  <si>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</si>
  <si>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</si>
  <si>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</si>
  <si>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</si>
  <si>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</si>
  <si>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</si>
  <si>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</si>
  <si>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</si>
  <si>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</si>
  <si>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</si>
  <si>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</si>
  <si>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</si>
  <si>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</si>
  <si>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</si>
  <si>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</si>
  <si>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</si>
  <si>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</si>
  <si>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</si>
  <si>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</si>
  <si>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</si>
  <si>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</si>
  <si>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</si>
  <si>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</si>
  <si>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</si>
  <si>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</si>
  <si>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</si>
  <si>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</si>
  <si>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</si>
  <si>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</si>
  <si>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</si>
  <si>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</si>
  <si>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</si>
  <si>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</si>
  <si>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</si>
  <si>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</si>
  <si>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>Výnosy - zřizovatel:</t>
  </si>
  <si>
    <t>Fond odměn</t>
  </si>
  <si>
    <t>FKSP</t>
  </si>
  <si>
    <t>Komentář k navrhovaným změnám rozpočtu (pokračování ze strany 1):</t>
  </si>
  <si>
    <t>ostatní transfery</t>
  </si>
  <si>
    <t>Základní škola Chomutov, Březenecká 4679</t>
  </si>
  <si>
    <t>Chomutov, Březenecká 4679</t>
  </si>
  <si>
    <t>Rezervní fond - čerpání zůstatku ŠABLON II z roku 2017 ve výši 362 023 Kč</t>
  </si>
  <si>
    <t>Účelový příspěvek zřizovatele ve výši 506 tis. se skládá z částky 65 tis. - projekt prevence a částky 440 tis - posílení mezd zaměstnanců (vč. odvodů), 1 tis. nařízené odvody odpisů</t>
  </si>
  <si>
    <t>Výnosy - ostatní transfery:  celkem Kč 32631,5 Kč se skládá z:</t>
  </si>
  <si>
    <t xml:space="preserve">UZ 33063 - "Šablony" doplatek z MMCH Kč 489,269 tis.;   UZ 92 projekt prevence rizik.chování ÚK  24 tis. Kč;    UZ 33353 z KÚ 31308,204 tis. Kč;   Úřad práce - vytvoření prac.míst cca Kč 448 tis. </t>
  </si>
  <si>
    <t xml:space="preserve">       506 000,-     Kč rozpočtová opatření týkající se navýšení schváleného rozpočtu (posílení mezd, prevence, PU, nařízené odvody -zaslané OŠ)</t>
  </si>
  <si>
    <t>…………....….,-      Kč dotace od SMCH na projekty (projekty které škola obdržela od SMCH na základě svých žádostí -názvy projektů - zaslané OE)</t>
  </si>
  <si>
    <t xml:space="preserve">       24 000,-      Kč dotace z fondu Ústeckého kraje na projekty - Prevence rizikového chování v Ústeckém kraji  </t>
  </si>
  <si>
    <t xml:space="preserve">   489 269,20    Kč dotace z MŠMT na projekty  Šablony II. </t>
  </si>
  <si>
    <t xml:space="preserve">………………...,-    Kč dotace z MŠMT na projekty  (Podpora výuky plavání v základních školách)     </t>
  </si>
  <si>
    <t xml:space="preserve">  …..………… .,-      Kč dotace od ÚP na mzdy  (odhad v rozpočtu 448 tis, Kč)</t>
  </si>
  <si>
    <t xml:space="preserve">  1 768 900,-     Kč rozdíl plánované a skutečné dotace na platy ped. a nep. pracovníků od Ústeckého kraje včetně odvodů OON a ONIV </t>
  </si>
  <si>
    <t xml:space="preserve">     362 023,80  Kč zapojení fondů </t>
  </si>
  <si>
    <t>3 150 189.20    Kč celkem provedená změna</t>
  </si>
  <si>
    <t>Věra Buchtová</t>
  </si>
  <si>
    <t>Ing. Vladimíra Nováková</t>
  </si>
  <si>
    <t xml:space="preserve">Na straně výnosů i nákladů dochází ke změně v celkové výši 3 150 189,20 Kč.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</si>
</sst>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5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zoomScale="75" zoomScaleNormal="75" zoomScaleSheetLayoutView="80" workbookViewId="0">
      <selection activeCell="C85" sqref="C85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60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9" t="s">
        <v>108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46789766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90" t="s">
        <v>109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52" t="s">
        <v>37</v>
      </c>
      <c r="C10" s="209" t="s">
        <v>38</v>
      </c>
      <c r="D10" s="214" t="s">
        <v>59</v>
      </c>
      <c r="E10" s="215"/>
      <c r="F10" s="215"/>
      <c r="G10" s="215"/>
      <c r="H10" s="215"/>
      <c r="I10" s="216"/>
      <c r="J10" s="214" t="s">
        <v>101</v>
      </c>
      <c r="K10" s="215"/>
      <c r="L10" s="215"/>
      <c r="M10" s="215"/>
      <c r="N10" s="215"/>
      <c r="O10" s="216"/>
      <c r="P10" s="203" t="s">
        <v>77</v>
      </c>
      <c r="Q10" s="5"/>
    </row>
    <row r="11" spans="1:19" ht="30.75" thickBot="1" x14ac:dyDescent="0.3">
      <c r="A11" s="5"/>
      <c r="B11" s="253"/>
      <c r="C11" s="210"/>
      <c r="D11" s="217" t="s">
        <v>39</v>
      </c>
      <c r="E11" s="218"/>
      <c r="F11" s="218"/>
      <c r="G11" s="219"/>
      <c r="H11" s="9" t="s">
        <v>40</v>
      </c>
      <c r="I11" s="9" t="s">
        <v>68</v>
      </c>
      <c r="J11" s="217" t="s">
        <v>39</v>
      </c>
      <c r="K11" s="218"/>
      <c r="L11" s="218"/>
      <c r="M11" s="219"/>
      <c r="N11" s="9" t="s">
        <v>40</v>
      </c>
      <c r="O11" s="9" t="s">
        <v>68</v>
      </c>
      <c r="P11" s="204"/>
      <c r="Q11" s="5"/>
    </row>
    <row r="12" spans="1:19" ht="15.75" thickBot="1" x14ac:dyDescent="0.3">
      <c r="A12" s="5"/>
      <c r="B12" s="253"/>
      <c r="C12" s="220"/>
      <c r="D12" s="211" t="s">
        <v>69</v>
      </c>
      <c r="E12" s="212"/>
      <c r="F12" s="212"/>
      <c r="G12" s="212"/>
      <c r="H12" s="212"/>
      <c r="I12" s="213"/>
      <c r="J12" s="211" t="s">
        <v>69</v>
      </c>
      <c r="K12" s="212"/>
      <c r="L12" s="212"/>
      <c r="M12" s="212"/>
      <c r="N12" s="212"/>
      <c r="O12" s="213"/>
      <c r="P12" s="204"/>
      <c r="Q12" s="5"/>
    </row>
    <row r="13" spans="1:19" ht="15.75" thickBot="1" x14ac:dyDescent="0.3">
      <c r="A13" s="5"/>
      <c r="B13" s="254"/>
      <c r="C13" s="221"/>
      <c r="D13" s="222" t="s">
        <v>64</v>
      </c>
      <c r="E13" s="223"/>
      <c r="F13" s="223"/>
      <c r="G13" s="248" t="s">
        <v>70</v>
      </c>
      <c r="H13" s="250" t="s">
        <v>73</v>
      </c>
      <c r="I13" s="234" t="s">
        <v>69</v>
      </c>
      <c r="J13" s="222" t="s">
        <v>64</v>
      </c>
      <c r="K13" s="223"/>
      <c r="L13" s="223"/>
      <c r="M13" s="248" t="s">
        <v>70</v>
      </c>
      <c r="N13" s="250" t="s">
        <v>73</v>
      </c>
      <c r="O13" s="234" t="s">
        <v>69</v>
      </c>
      <c r="P13" s="204"/>
      <c r="Q13" s="5"/>
    </row>
    <row r="14" spans="1:19" ht="15.75" thickBot="1" x14ac:dyDescent="0.3">
      <c r="A14" s="5"/>
      <c r="B14" s="10"/>
      <c r="C14" s="11"/>
      <c r="D14" s="175" t="s">
        <v>65</v>
      </c>
      <c r="E14" s="176" t="s">
        <v>107</v>
      </c>
      <c r="F14" s="176" t="s">
        <v>66</v>
      </c>
      <c r="G14" s="249"/>
      <c r="H14" s="251"/>
      <c r="I14" s="235"/>
      <c r="J14" s="175" t="s">
        <v>65</v>
      </c>
      <c r="K14" s="176" t="s">
        <v>107</v>
      </c>
      <c r="L14" s="176" t="s">
        <v>66</v>
      </c>
      <c r="M14" s="249"/>
      <c r="N14" s="251"/>
      <c r="O14" s="235"/>
      <c r="P14" s="205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1905.2</v>
      </c>
      <c r="G15" s="71">
        <f t="shared" ref="G15:G23" si="0">SUM(D15:F15)</f>
        <v>1905.2</v>
      </c>
      <c r="H15" s="74">
        <v>250</v>
      </c>
      <c r="I15" s="14">
        <f>G15+H15</f>
        <v>2155.1999999999998</v>
      </c>
      <c r="J15" s="12"/>
      <c r="K15" s="13"/>
      <c r="L15" s="64">
        <v>1905.2</v>
      </c>
      <c r="M15" s="71">
        <f t="shared" ref="M15:M23" si="1">SUM(J15:L15)</f>
        <v>1905.2</v>
      </c>
      <c r="N15" s="74">
        <v>250</v>
      </c>
      <c r="O15" s="14">
        <f>M15+N15</f>
        <v>2155.1999999999998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67</v>
      </c>
      <c r="D16" s="65">
        <v>4745</v>
      </c>
      <c r="E16" s="17"/>
      <c r="F16" s="17"/>
      <c r="G16" s="72">
        <f t="shared" si="0"/>
        <v>4745</v>
      </c>
      <c r="H16" s="75"/>
      <c r="I16" s="14">
        <f t="shared" ref="I16:I23" si="2">G16+H16</f>
        <v>4745</v>
      </c>
      <c r="J16" s="65">
        <v>4745</v>
      </c>
      <c r="K16" s="17"/>
      <c r="L16" s="17"/>
      <c r="M16" s="72">
        <f t="shared" si="1"/>
        <v>4745</v>
      </c>
      <c r="N16" s="75"/>
      <c r="O16" s="14">
        <f t="shared" ref="O16:O20" si="3">M16+N16</f>
        <v>4745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90</v>
      </c>
      <c r="D17" s="66"/>
      <c r="E17" s="19"/>
      <c r="F17" s="19"/>
      <c r="G17" s="72">
        <f t="shared" si="0"/>
        <v>0</v>
      </c>
      <c r="H17" s="76"/>
      <c r="I17" s="14">
        <f t="shared" si="2"/>
        <v>0</v>
      </c>
      <c r="J17" s="66">
        <v>506</v>
      </c>
      <c r="K17" s="19"/>
      <c r="L17" s="19"/>
      <c r="M17" s="72">
        <f t="shared" si="1"/>
        <v>506</v>
      </c>
      <c r="N17" s="76"/>
      <c r="O17" s="14">
        <f t="shared" si="3"/>
        <v>506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29987.3</v>
      </c>
      <c r="F18" s="19"/>
      <c r="G18" s="72">
        <f t="shared" si="0"/>
        <v>29987.3</v>
      </c>
      <c r="H18" s="74"/>
      <c r="I18" s="14">
        <f t="shared" si="2"/>
        <v>29987.3</v>
      </c>
      <c r="J18" s="20"/>
      <c r="K18" s="67">
        <v>32269.5</v>
      </c>
      <c r="L18" s="19"/>
      <c r="M18" s="72">
        <f t="shared" si="1"/>
        <v>32269.5</v>
      </c>
      <c r="N18" s="74"/>
      <c r="O18" s="14">
        <f t="shared" si="3"/>
        <v>32269.5</v>
      </c>
      <c r="P18" s="18">
        <f t="shared" si="4"/>
        <v>7.6105551350071562E-2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0"/>
        <v>0</v>
      </c>
      <c r="H19" s="77"/>
      <c r="I19" s="14">
        <f t="shared" si="2"/>
        <v>0</v>
      </c>
      <c r="J19" s="22"/>
      <c r="K19" s="19"/>
      <c r="L19" s="68"/>
      <c r="M19" s="72">
        <f t="shared" si="1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120</v>
      </c>
      <c r="G20" s="72">
        <f t="shared" si="0"/>
        <v>120</v>
      </c>
      <c r="H20" s="77"/>
      <c r="I20" s="14">
        <f t="shared" si="2"/>
        <v>120</v>
      </c>
      <c r="J20" s="20"/>
      <c r="K20" s="17">
        <v>362</v>
      </c>
      <c r="L20" s="69">
        <v>120</v>
      </c>
      <c r="M20" s="72">
        <f t="shared" si="1"/>
        <v>482</v>
      </c>
      <c r="N20" s="77"/>
      <c r="O20" s="14">
        <f t="shared" si="3"/>
        <v>482</v>
      </c>
      <c r="P20" s="18">
        <f t="shared" si="4"/>
        <v>3.0166666666666666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43</v>
      </c>
      <c r="G21" s="72">
        <f t="shared" si="0"/>
        <v>43</v>
      </c>
      <c r="H21" s="78">
        <v>265</v>
      </c>
      <c r="I21" s="14">
        <f>G21+H21</f>
        <v>308</v>
      </c>
      <c r="J21" s="20"/>
      <c r="K21" s="17"/>
      <c r="L21" s="69">
        <v>43</v>
      </c>
      <c r="M21" s="72">
        <f t="shared" si="1"/>
        <v>43</v>
      </c>
      <c r="N21" s="78">
        <v>265</v>
      </c>
      <c r="O21" s="14">
        <f>M21+N21</f>
        <v>308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0"/>
        <v>0</v>
      </c>
      <c r="H22" s="78">
        <v>265</v>
      </c>
      <c r="I22" s="14">
        <f t="shared" si="2"/>
        <v>265</v>
      </c>
      <c r="J22" s="20"/>
      <c r="K22" s="17"/>
      <c r="L22" s="69"/>
      <c r="M22" s="72">
        <f t="shared" si="1"/>
        <v>0</v>
      </c>
      <c r="N22" s="78">
        <v>265</v>
      </c>
      <c r="O22" s="14">
        <f t="shared" ref="O22:O23" si="5">M22+N22</f>
        <v>265</v>
      </c>
      <c r="P22" s="18">
        <f t="shared" si="4"/>
        <v>0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0"/>
        <v>0</v>
      </c>
      <c r="H23" s="79">
        <v>0</v>
      </c>
      <c r="I23" s="26">
        <f t="shared" si="2"/>
        <v>0</v>
      </c>
      <c r="J23" s="24"/>
      <c r="K23" s="25"/>
      <c r="L23" s="70"/>
      <c r="M23" s="73">
        <f t="shared" si="1"/>
        <v>0</v>
      </c>
      <c r="N23" s="79">
        <v>0</v>
      </c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4745</v>
      </c>
      <c r="E24" s="30">
        <f>SUM(E15:E21)</f>
        <v>29987.3</v>
      </c>
      <c r="F24" s="30">
        <f>SUM(F15:F21)</f>
        <v>2068.1999999999998</v>
      </c>
      <c r="G24" s="31">
        <f>SUM(D24:F24)</f>
        <v>36800.5</v>
      </c>
      <c r="H24" s="32">
        <f>SUM(H15:H21)</f>
        <v>515</v>
      </c>
      <c r="I24" s="32">
        <f>SUM(I15:I21)</f>
        <v>37315.5</v>
      </c>
      <c r="J24" s="29">
        <f>SUM(J15:J21)</f>
        <v>5251</v>
      </c>
      <c r="K24" s="30">
        <f>SUM(K15:K21)</f>
        <v>32631.5</v>
      </c>
      <c r="L24" s="30">
        <f>SUM(L15:L21)</f>
        <v>2068.1999999999998</v>
      </c>
      <c r="M24" s="31">
        <f>SUM(J21:L24)</f>
        <v>39993.699999999997</v>
      </c>
      <c r="N24" s="32">
        <f>SUM(N15:N21)</f>
        <v>515</v>
      </c>
      <c r="O24" s="32">
        <f>SUM(O15:O21)</f>
        <v>40465.699999999997</v>
      </c>
      <c r="P24" s="33">
        <f t="shared" si="4"/>
        <v>8.4420683094156512E-2</v>
      </c>
      <c r="Q24" s="5"/>
    </row>
    <row r="25" spans="1:17" ht="15.75" thickBot="1" x14ac:dyDescent="0.3">
      <c r="A25" s="5"/>
      <c r="B25" s="34"/>
      <c r="C25" s="35"/>
      <c r="D25" s="236" t="s">
        <v>75</v>
      </c>
      <c r="E25" s="237"/>
      <c r="F25" s="237"/>
      <c r="G25" s="238"/>
      <c r="H25" s="238"/>
      <c r="I25" s="239"/>
      <c r="J25" s="236" t="s">
        <v>75</v>
      </c>
      <c r="K25" s="237"/>
      <c r="L25" s="237"/>
      <c r="M25" s="238"/>
      <c r="N25" s="238"/>
      <c r="O25" s="239"/>
      <c r="P25" s="206" t="s">
        <v>77</v>
      </c>
      <c r="Q25" s="5"/>
    </row>
    <row r="26" spans="1:17" ht="15.75" thickBot="1" x14ac:dyDescent="0.3">
      <c r="A26" s="5"/>
      <c r="B26" s="232" t="s">
        <v>37</v>
      </c>
      <c r="C26" s="209" t="s">
        <v>38</v>
      </c>
      <c r="D26" s="240" t="s">
        <v>76</v>
      </c>
      <c r="E26" s="241"/>
      <c r="F26" s="241"/>
      <c r="G26" s="242" t="s">
        <v>71</v>
      </c>
      <c r="H26" s="244" t="s">
        <v>74</v>
      </c>
      <c r="I26" s="246" t="s">
        <v>75</v>
      </c>
      <c r="J26" s="240" t="s">
        <v>76</v>
      </c>
      <c r="K26" s="241"/>
      <c r="L26" s="241"/>
      <c r="M26" s="242" t="s">
        <v>71</v>
      </c>
      <c r="N26" s="244" t="s">
        <v>74</v>
      </c>
      <c r="O26" s="246" t="s">
        <v>75</v>
      </c>
      <c r="P26" s="207"/>
      <c r="Q26" s="5"/>
    </row>
    <row r="27" spans="1:17" ht="15.75" thickBot="1" x14ac:dyDescent="0.3">
      <c r="A27" s="5"/>
      <c r="B27" s="233"/>
      <c r="C27" s="210"/>
      <c r="D27" s="36" t="s">
        <v>61</v>
      </c>
      <c r="E27" s="37" t="s">
        <v>62</v>
      </c>
      <c r="F27" s="38" t="s">
        <v>63</v>
      </c>
      <c r="G27" s="243"/>
      <c r="H27" s="245"/>
      <c r="I27" s="247"/>
      <c r="J27" s="36" t="s">
        <v>61</v>
      </c>
      <c r="K27" s="37" t="s">
        <v>62</v>
      </c>
      <c r="L27" s="38" t="s">
        <v>63</v>
      </c>
      <c r="M27" s="243"/>
      <c r="N27" s="245"/>
      <c r="O27" s="247"/>
      <c r="P27" s="208"/>
      <c r="Q27" s="5"/>
    </row>
    <row r="28" spans="1:17" x14ac:dyDescent="0.25">
      <c r="A28" s="5"/>
      <c r="B28" s="39" t="s">
        <v>19</v>
      </c>
      <c r="C28" s="40" t="s">
        <v>10</v>
      </c>
      <c r="D28" s="80">
        <v>525</v>
      </c>
      <c r="E28" s="80">
        <v>0</v>
      </c>
      <c r="F28" s="80">
        <v>0</v>
      </c>
      <c r="G28" s="81">
        <f>SUM(D28:F28)</f>
        <v>525</v>
      </c>
      <c r="H28" s="81">
        <v>35</v>
      </c>
      <c r="I28" s="41">
        <f>G28+H28</f>
        <v>560</v>
      </c>
      <c r="J28" s="89">
        <v>525</v>
      </c>
      <c r="K28" s="80">
        <v>0</v>
      </c>
      <c r="L28" s="80">
        <v>0</v>
      </c>
      <c r="M28" s="81">
        <f>SUM(J28:L28)</f>
        <v>525</v>
      </c>
      <c r="N28" s="81">
        <v>35</v>
      </c>
      <c r="O28" s="41">
        <f>M28+N28</f>
        <v>560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460</v>
      </c>
      <c r="E29" s="82">
        <v>600</v>
      </c>
      <c r="F29" s="82">
        <v>2030</v>
      </c>
      <c r="G29" s="83">
        <f t="shared" ref="G29:G38" si="6">SUM(D29:F29)</f>
        <v>3090</v>
      </c>
      <c r="H29" s="84">
        <v>185</v>
      </c>
      <c r="I29" s="14">
        <f t="shared" ref="I29:I38" si="7">G29+H29</f>
        <v>3275</v>
      </c>
      <c r="J29" s="90">
        <v>465</v>
      </c>
      <c r="K29" s="82">
        <v>351</v>
      </c>
      <c r="L29" s="82">
        <v>2030</v>
      </c>
      <c r="M29" s="83">
        <f t="shared" ref="M29:M38" si="8">SUM(J29:L29)</f>
        <v>2846</v>
      </c>
      <c r="N29" s="84">
        <v>185</v>
      </c>
      <c r="O29" s="14">
        <f t="shared" ref="O29:O38" si="9">M29+N29</f>
        <v>3031</v>
      </c>
      <c r="P29" s="18">
        <f t="shared" si="4"/>
        <v>-7.4503816793893132E-2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1981</v>
      </c>
      <c r="E30" s="85">
        <v>0</v>
      </c>
      <c r="F30" s="85">
        <v>0</v>
      </c>
      <c r="G30" s="83">
        <f t="shared" si="6"/>
        <v>1981</v>
      </c>
      <c r="H30" s="83">
        <v>110</v>
      </c>
      <c r="I30" s="14">
        <f t="shared" si="7"/>
        <v>2091</v>
      </c>
      <c r="J30" s="91">
        <v>1981</v>
      </c>
      <c r="K30" s="85">
        <v>0</v>
      </c>
      <c r="L30" s="85">
        <v>0</v>
      </c>
      <c r="M30" s="83">
        <f t="shared" si="8"/>
        <v>1981</v>
      </c>
      <c r="N30" s="83">
        <v>110</v>
      </c>
      <c r="O30" s="14">
        <f t="shared" si="9"/>
        <v>2091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622</v>
      </c>
      <c r="E31" s="85">
        <v>318</v>
      </c>
      <c r="F31" s="85">
        <v>38.200000000000003</v>
      </c>
      <c r="G31" s="83">
        <f t="shared" si="6"/>
        <v>978.2</v>
      </c>
      <c r="H31" s="83">
        <v>0</v>
      </c>
      <c r="I31" s="14">
        <f t="shared" si="7"/>
        <v>978.2</v>
      </c>
      <c r="J31" s="91">
        <v>682</v>
      </c>
      <c r="K31" s="85">
        <v>88</v>
      </c>
      <c r="L31" s="85">
        <v>38.200000000000003</v>
      </c>
      <c r="M31" s="83">
        <f t="shared" si="8"/>
        <v>808.2</v>
      </c>
      <c r="N31" s="83">
        <v>0</v>
      </c>
      <c r="O31" s="14">
        <f t="shared" si="9"/>
        <v>808.2</v>
      </c>
      <c r="P31" s="18">
        <f t="shared" si="4"/>
        <v>-0.17378859129012472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141</v>
      </c>
      <c r="E32" s="85">
        <v>21251</v>
      </c>
      <c r="F32" s="85"/>
      <c r="G32" s="83">
        <f t="shared" si="6"/>
        <v>21392</v>
      </c>
      <c r="H32" s="83">
        <v>167</v>
      </c>
      <c r="I32" s="14">
        <f t="shared" si="7"/>
        <v>21559</v>
      </c>
      <c r="J32" s="92">
        <v>464.5</v>
      </c>
      <c r="K32" s="85">
        <v>23256.5</v>
      </c>
      <c r="L32" s="85"/>
      <c r="M32" s="83">
        <f t="shared" si="8"/>
        <v>23721</v>
      </c>
      <c r="N32" s="83">
        <v>167</v>
      </c>
      <c r="O32" s="14">
        <f t="shared" si="9"/>
        <v>23888</v>
      </c>
      <c r="P32" s="18">
        <f t="shared" si="4"/>
        <v>0.10802912936592607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0</v>
      </c>
      <c r="E33" s="85">
        <v>21141</v>
      </c>
      <c r="F33" s="85"/>
      <c r="G33" s="83">
        <f t="shared" si="6"/>
        <v>21141</v>
      </c>
      <c r="H33" s="83">
        <v>45</v>
      </c>
      <c r="I33" s="14">
        <f t="shared" si="7"/>
        <v>21186</v>
      </c>
      <c r="J33" s="92">
        <v>323.5</v>
      </c>
      <c r="K33" s="85">
        <v>22972.5</v>
      </c>
      <c r="L33" s="85"/>
      <c r="M33" s="83">
        <f t="shared" si="8"/>
        <v>23296</v>
      </c>
      <c r="N33" s="83">
        <v>45</v>
      </c>
      <c r="O33" s="14">
        <f t="shared" si="9"/>
        <v>23341</v>
      </c>
      <c r="P33" s="18">
        <f t="shared" si="4"/>
        <v>0.10171811573680732</v>
      </c>
      <c r="Q33" s="45"/>
    </row>
    <row r="34" spans="1:17" x14ac:dyDescent="0.25">
      <c r="A34" s="5"/>
      <c r="B34" s="16" t="s">
        <v>30</v>
      </c>
      <c r="C34" s="46" t="s">
        <v>21</v>
      </c>
      <c r="D34" s="86">
        <v>140</v>
      </c>
      <c r="E34" s="85">
        <v>100</v>
      </c>
      <c r="F34" s="85"/>
      <c r="G34" s="83">
        <f t="shared" si="6"/>
        <v>240</v>
      </c>
      <c r="H34" s="83">
        <v>122</v>
      </c>
      <c r="I34" s="14">
        <f t="shared" si="7"/>
        <v>362</v>
      </c>
      <c r="J34" s="92">
        <v>141</v>
      </c>
      <c r="K34" s="85">
        <v>284</v>
      </c>
      <c r="L34" s="85"/>
      <c r="M34" s="83">
        <f t="shared" si="8"/>
        <v>425</v>
      </c>
      <c r="N34" s="83">
        <v>122</v>
      </c>
      <c r="O34" s="14">
        <f t="shared" si="9"/>
        <v>547</v>
      </c>
      <c r="P34" s="18">
        <f t="shared" si="4"/>
        <v>0.51104972375690605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12</v>
      </c>
      <c r="E35" s="85">
        <v>7269</v>
      </c>
      <c r="F35" s="85"/>
      <c r="G35" s="83">
        <f t="shared" si="6"/>
        <v>7281</v>
      </c>
      <c r="H35" s="83">
        <v>17</v>
      </c>
      <c r="I35" s="14">
        <f t="shared" si="7"/>
        <v>7298</v>
      </c>
      <c r="J35" s="92">
        <v>121</v>
      </c>
      <c r="K35" s="85">
        <v>7914.3</v>
      </c>
      <c r="L35" s="85"/>
      <c r="M35" s="83">
        <f t="shared" si="8"/>
        <v>8035.3</v>
      </c>
      <c r="N35" s="83">
        <v>17</v>
      </c>
      <c r="O35" s="14">
        <f t="shared" si="9"/>
        <v>8052.3</v>
      </c>
      <c r="P35" s="18">
        <f t="shared" si="4"/>
        <v>0.10335708413263911</v>
      </c>
      <c r="Q35" s="5"/>
    </row>
    <row r="36" spans="1:17" x14ac:dyDescent="0.25">
      <c r="A36" s="5"/>
      <c r="B36" s="16" t="s">
        <v>33</v>
      </c>
      <c r="C36" s="43" t="s">
        <v>25</v>
      </c>
      <c r="D36" s="85">
        <v>0</v>
      </c>
      <c r="E36" s="85">
        <v>0</v>
      </c>
      <c r="F36" s="85"/>
      <c r="G36" s="83">
        <f t="shared" si="6"/>
        <v>0</v>
      </c>
      <c r="H36" s="83">
        <v>0</v>
      </c>
      <c r="I36" s="14">
        <f t="shared" si="7"/>
        <v>0</v>
      </c>
      <c r="J36" s="91">
        <v>0</v>
      </c>
      <c r="K36" s="85">
        <v>0</v>
      </c>
      <c r="L36" s="85"/>
      <c r="M36" s="83">
        <f t="shared" si="8"/>
        <v>0</v>
      </c>
      <c r="N36" s="83">
        <v>0</v>
      </c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853</v>
      </c>
      <c r="E37" s="85">
        <v>0</v>
      </c>
      <c r="F37" s="85"/>
      <c r="G37" s="83">
        <f t="shared" si="6"/>
        <v>853</v>
      </c>
      <c r="H37" s="83">
        <v>0</v>
      </c>
      <c r="I37" s="14">
        <f t="shared" si="7"/>
        <v>853</v>
      </c>
      <c r="J37" s="91">
        <v>854</v>
      </c>
      <c r="K37" s="85">
        <v>0</v>
      </c>
      <c r="L37" s="85"/>
      <c r="M37" s="83">
        <f t="shared" si="8"/>
        <v>854</v>
      </c>
      <c r="N37" s="83">
        <v>0</v>
      </c>
      <c r="O37" s="14">
        <f t="shared" si="9"/>
        <v>854</v>
      </c>
      <c r="P37" s="18">
        <f t="shared" si="4"/>
        <v>1.1723329425556857E-3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151</v>
      </c>
      <c r="E38" s="87">
        <v>549.29999999999995</v>
      </c>
      <c r="F38" s="87"/>
      <c r="G38" s="83">
        <f t="shared" si="6"/>
        <v>700.3</v>
      </c>
      <c r="H38" s="88">
        <v>1</v>
      </c>
      <c r="I38" s="26">
        <f t="shared" si="7"/>
        <v>701.3</v>
      </c>
      <c r="J38" s="93">
        <v>158.5</v>
      </c>
      <c r="K38" s="87">
        <v>1021.7</v>
      </c>
      <c r="L38" s="87"/>
      <c r="M38" s="88">
        <f t="shared" si="8"/>
        <v>1180.2</v>
      </c>
      <c r="N38" s="88">
        <v>1</v>
      </c>
      <c r="O38" s="26">
        <f t="shared" si="9"/>
        <v>1181.2</v>
      </c>
      <c r="P38" s="18">
        <f t="shared" si="4"/>
        <v>0.68430058462854715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4745</v>
      </c>
      <c r="E39" s="47">
        <f>SUM(E35:E38)+SUM(E28:E32)</f>
        <v>29987.3</v>
      </c>
      <c r="F39" s="47">
        <f>SUM(F35:F38)+SUM(F28:F32)</f>
        <v>2068.1999999999998</v>
      </c>
      <c r="G39" s="47">
        <f>SUM(G35:G38)+SUM(G28:G32)</f>
        <v>36800.5</v>
      </c>
      <c r="H39" s="48">
        <f>SUM(H28:H32)+SUM(H35:H38)</f>
        <v>515</v>
      </c>
      <c r="I39" s="49">
        <f>SUM(I35:I38)+SUM(I28:I32)</f>
        <v>37315.5</v>
      </c>
      <c r="J39" s="47">
        <f>SUM(J35:J38)+SUM(J28:J32)</f>
        <v>5251</v>
      </c>
      <c r="K39" s="47">
        <f>SUM(K35:K38)+SUM(K28:K32)</f>
        <v>32631.5</v>
      </c>
      <c r="L39" s="47">
        <f>SUM(L35:L38)+SUM(L28:L32)</f>
        <v>2068.1999999999998</v>
      </c>
      <c r="M39" s="47">
        <f>SUM(M35:M38)+SUM(M28:M32)</f>
        <v>39950.699999999997</v>
      </c>
      <c r="N39" s="48">
        <f>SUM(N28:N32)+SUM(N35:N38)</f>
        <v>515</v>
      </c>
      <c r="O39" s="49">
        <f>SUM(O35:O38)+SUM(O28:O32)</f>
        <v>40465.699999999997</v>
      </c>
      <c r="P39" s="50">
        <f t="shared" si="4"/>
        <v>8.4420683094156512E-2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43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72</v>
      </c>
      <c r="D41" s="132"/>
      <c r="E41" s="133"/>
      <c r="F41" s="133"/>
      <c r="G41" s="134"/>
      <c r="H41" s="135"/>
      <c r="I41" s="136">
        <f>I40-D16</f>
        <v>-4745</v>
      </c>
      <c r="J41" s="132"/>
      <c r="K41" s="133"/>
      <c r="L41" s="133"/>
      <c r="M41" s="134"/>
      <c r="N41" s="137"/>
      <c r="O41" s="136">
        <f>O40-J16</f>
        <v>-4745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92" t="s">
        <v>95</v>
      </c>
      <c r="D43" s="125" t="s">
        <v>41</v>
      </c>
      <c r="E43" s="52" t="s">
        <v>96</v>
      </c>
      <c r="F43" s="53" t="s">
        <v>36</v>
      </c>
      <c r="G43" s="56"/>
      <c r="H43" s="56"/>
      <c r="I43" s="57"/>
      <c r="J43" s="192" t="s">
        <v>97</v>
      </c>
      <c r="K43" s="194"/>
      <c r="L43" s="195"/>
      <c r="M43" s="114" t="s">
        <v>41</v>
      </c>
      <c r="N43" s="115" t="s">
        <v>96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93"/>
      <c r="D44" s="106">
        <v>669</v>
      </c>
      <c r="E44" s="123">
        <v>669</v>
      </c>
      <c r="F44" s="124">
        <v>0</v>
      </c>
      <c r="G44" s="56"/>
      <c r="H44" s="56"/>
      <c r="I44" s="57"/>
      <c r="J44" s="193"/>
      <c r="K44" s="196"/>
      <c r="L44" s="197"/>
      <c r="M44" s="104">
        <v>670</v>
      </c>
      <c r="N44" s="104">
        <v>670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92" t="s">
        <v>99</v>
      </c>
      <c r="D46" s="107" t="s">
        <v>102</v>
      </c>
      <c r="E46" s="108" t="s">
        <v>98</v>
      </c>
      <c r="F46" s="56"/>
      <c r="G46" s="56"/>
      <c r="H46" s="56"/>
      <c r="I46" s="57"/>
      <c r="J46" s="192" t="s">
        <v>100</v>
      </c>
      <c r="K46" s="194"/>
      <c r="L46" s="194"/>
      <c r="M46" s="109" t="s">
        <v>102</v>
      </c>
      <c r="N46" s="199" t="s">
        <v>98</v>
      </c>
      <c r="O46" s="200"/>
      <c r="P46" s="58"/>
      <c r="Q46" s="97"/>
    </row>
    <row r="47" spans="1:17" ht="15.75" thickBot="1" x14ac:dyDescent="0.3">
      <c r="A47" s="5"/>
      <c r="B47" s="54"/>
      <c r="C47" s="198"/>
      <c r="D47" s="106">
        <v>0</v>
      </c>
      <c r="E47" s="111">
        <v>0</v>
      </c>
      <c r="F47" s="56"/>
      <c r="G47" s="56"/>
      <c r="H47" s="56"/>
      <c r="I47" s="57"/>
      <c r="J47" s="193"/>
      <c r="K47" s="196"/>
      <c r="L47" s="196"/>
      <c r="M47" s="105">
        <v>0</v>
      </c>
      <c r="N47" s="201">
        <v>0</v>
      </c>
      <c r="O47" s="202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94</v>
      </c>
      <c r="D49" s="113" t="s">
        <v>81</v>
      </c>
      <c r="E49" s="113" t="s">
        <v>82</v>
      </c>
      <c r="F49" s="113" t="s">
        <v>83</v>
      </c>
      <c r="G49" s="113" t="s">
        <v>84</v>
      </c>
      <c r="H49" s="56"/>
      <c r="I49" s="119" t="s">
        <v>93</v>
      </c>
      <c r="J49" s="120"/>
      <c r="K49" s="120"/>
      <c r="L49" s="224"/>
      <c r="M49" s="224"/>
      <c r="N49" s="224"/>
      <c r="O49" s="224"/>
      <c r="P49" s="225"/>
      <c r="Q49" s="5"/>
    </row>
    <row r="50" spans="1:17" s="3" customFormat="1" x14ac:dyDescent="0.25">
      <c r="A50" s="5"/>
      <c r="B50" s="54"/>
      <c r="C50" s="59" t="s">
        <v>78</v>
      </c>
      <c r="D50" s="94"/>
      <c r="E50" s="94"/>
      <c r="F50" s="94"/>
      <c r="G50" s="60">
        <f>D50+E50-F50</f>
        <v>0</v>
      </c>
      <c r="H50" s="56"/>
      <c r="I50" s="226"/>
      <c r="J50" s="227"/>
      <c r="K50" s="227"/>
      <c r="L50" s="227"/>
      <c r="M50" s="227"/>
      <c r="N50" s="227"/>
      <c r="O50" s="227"/>
      <c r="P50" s="228"/>
      <c r="Q50" s="5"/>
    </row>
    <row r="51" spans="1:17" s="3" customFormat="1" x14ac:dyDescent="0.25">
      <c r="A51" s="5"/>
      <c r="B51" s="54"/>
      <c r="C51" s="59" t="s">
        <v>79</v>
      </c>
      <c r="D51" s="94">
        <v>1268</v>
      </c>
      <c r="E51" s="94">
        <v>112.6</v>
      </c>
      <c r="F51" s="94">
        <v>482</v>
      </c>
      <c r="G51" s="60">
        <f t="shared" ref="G51:G54" si="11">D51+E51-F51</f>
        <v>898.59999999999991</v>
      </c>
      <c r="H51" s="56"/>
      <c r="I51" s="226" t="s">
        <v>110</v>
      </c>
      <c r="J51" s="227"/>
      <c r="K51" s="227"/>
      <c r="L51" s="227"/>
      <c r="M51" s="227"/>
      <c r="N51" s="227"/>
      <c r="O51" s="227"/>
      <c r="P51" s="228"/>
      <c r="Q51" s="5"/>
    </row>
    <row r="52" spans="1:17" s="3" customFormat="1" x14ac:dyDescent="0.25">
      <c r="A52" s="5"/>
      <c r="B52" s="54"/>
      <c r="C52" s="59" t="s">
        <v>80</v>
      </c>
      <c r="D52" s="94">
        <v>170.3</v>
      </c>
      <c r="E52" s="94">
        <v>853.8</v>
      </c>
      <c r="F52" s="94">
        <v>780</v>
      </c>
      <c r="G52" s="60">
        <f t="shared" si="11"/>
        <v>244.09999999999991</v>
      </c>
      <c r="H52" s="56"/>
      <c r="I52" s="226"/>
      <c r="J52" s="227"/>
      <c r="K52" s="227"/>
      <c r="L52" s="227"/>
      <c r="M52" s="227"/>
      <c r="N52" s="227"/>
      <c r="O52" s="227"/>
      <c r="P52" s="228"/>
      <c r="Q52" s="5"/>
    </row>
    <row r="53" spans="1:17" s="3" customFormat="1" x14ac:dyDescent="0.25">
      <c r="A53" s="5"/>
      <c r="B53" s="54"/>
      <c r="C53" s="59" t="s">
        <v>104</v>
      </c>
      <c r="D53" s="94">
        <v>102.2</v>
      </c>
      <c r="E53" s="94">
        <v>20</v>
      </c>
      <c r="F53" s="94">
        <v>10</v>
      </c>
      <c r="G53" s="60">
        <f t="shared" si="11"/>
        <v>112.2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105</v>
      </c>
      <c r="D54" s="94">
        <v>493.9</v>
      </c>
      <c r="E54" s="94">
        <v>465</v>
      </c>
      <c r="F54" s="94">
        <v>556.20000000000005</v>
      </c>
      <c r="G54" s="60">
        <f t="shared" si="11"/>
        <v>402.69999999999993</v>
      </c>
      <c r="H54" s="56"/>
      <c r="I54" s="229"/>
      <c r="J54" s="230"/>
      <c r="K54" s="230"/>
      <c r="L54" s="230"/>
      <c r="M54" s="230"/>
      <c r="N54" s="230"/>
      <c r="O54" s="230"/>
      <c r="P54" s="231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85</v>
      </c>
      <c r="D56" s="113" t="s">
        <v>86</v>
      </c>
      <c r="E56" s="113" t="s">
        <v>87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69.5</v>
      </c>
      <c r="E57" s="95">
        <v>67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5"/>
      <c r="Q59" s="5"/>
    </row>
    <row r="60" spans="1:17" s="3" customFormat="1" x14ac:dyDescent="0.25">
      <c r="A60" s="5"/>
      <c r="B60" s="142" t="s">
        <v>103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4" t="s">
        <v>111</v>
      </c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5"/>
      <c r="Q61" s="5"/>
    </row>
    <row r="62" spans="1:17" s="3" customFormat="1" x14ac:dyDescent="0.25">
      <c r="A62" s="5"/>
      <c r="B62" s="184" t="s">
        <v>112</v>
      </c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5"/>
      <c r="Q62" s="5"/>
    </row>
    <row r="63" spans="1:17" s="3" customFormat="1" x14ac:dyDescent="0.25">
      <c r="A63" s="5"/>
      <c r="B63" s="184" t="s">
        <v>113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5"/>
      <c r="Q63" s="5"/>
    </row>
    <row r="64" spans="1:17" s="3" customFormat="1" x14ac:dyDescent="0.25">
      <c r="A64" s="5"/>
      <c r="B64" s="184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5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125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57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106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58</v>
      </c>
      <c r="C74" s="2"/>
      <c r="D74" s="2"/>
      <c r="E74" s="2"/>
      <c r="F74" s="180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114</v>
      </c>
      <c r="C75" s="2"/>
      <c r="D75" s="2"/>
      <c r="E75" s="2"/>
      <c r="F75" s="180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115</v>
      </c>
      <c r="C76" s="2"/>
      <c r="D76" s="2"/>
      <c r="E76" s="2"/>
      <c r="F76" s="180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116</v>
      </c>
      <c r="C77" s="2"/>
      <c r="D77" s="2"/>
      <c r="E77" s="2"/>
      <c r="F77" s="180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117</v>
      </c>
      <c r="C78" s="2"/>
      <c r="D78" s="2"/>
      <c r="E78" s="2"/>
      <c r="F78" s="180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118</v>
      </c>
      <c r="C79" s="2"/>
      <c r="D79" s="2"/>
      <c r="E79" s="2"/>
      <c r="F79" s="180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119</v>
      </c>
      <c r="C80" s="2"/>
      <c r="D80" s="2"/>
      <c r="E80" s="2"/>
      <c r="F80" s="180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120</v>
      </c>
      <c r="C81" s="2"/>
      <c r="D81" s="2"/>
      <c r="E81" s="2"/>
      <c r="F81" s="180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 t="s">
        <v>121</v>
      </c>
      <c r="C82" s="171"/>
      <c r="D82" s="2"/>
      <c r="E82" s="2"/>
      <c r="F82" s="180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 t="s">
        <v>122</v>
      </c>
      <c r="C83" s="2"/>
      <c r="D83" s="2"/>
      <c r="E83" s="2"/>
      <c r="F83" s="180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81"/>
      <c r="C84" s="180"/>
      <c r="D84" s="180"/>
      <c r="E84" s="180"/>
      <c r="F84" s="180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81"/>
      <c r="C85" s="180"/>
      <c r="D85" s="180"/>
      <c r="E85" s="180"/>
      <c r="F85" s="180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78"/>
      <c r="C87" s="179"/>
      <c r="D87" s="179"/>
      <c r="E87" s="179"/>
      <c r="F87" s="179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78"/>
      <c r="C88" s="179"/>
      <c r="D88" s="179"/>
      <c r="E88" s="179"/>
      <c r="F88" s="179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78"/>
      <c r="C89" s="179"/>
      <c r="D89" s="179"/>
      <c r="E89" s="179"/>
      <c r="F89" s="179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78"/>
      <c r="C90" s="179"/>
      <c r="D90" s="179"/>
      <c r="E90" s="179"/>
      <c r="F90" s="179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78"/>
      <c r="C91" s="179"/>
      <c r="D91" s="179"/>
      <c r="E91" s="179"/>
      <c r="F91" s="179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78"/>
      <c r="C92" s="179"/>
      <c r="D92" s="179"/>
      <c r="E92" s="179"/>
      <c r="F92" s="179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78"/>
      <c r="C93" s="179"/>
      <c r="D93" s="179"/>
      <c r="E93" s="179"/>
      <c r="F93" s="179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78"/>
      <c r="C94" s="179"/>
      <c r="D94" s="179"/>
      <c r="E94" s="179"/>
      <c r="F94" s="179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78"/>
      <c r="C95" s="179"/>
      <c r="D95" s="179"/>
      <c r="E95" s="179"/>
      <c r="F95" s="179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78"/>
      <c r="C96" s="179"/>
      <c r="D96" s="179"/>
      <c r="E96" s="179"/>
      <c r="F96" s="179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78"/>
      <c r="C97" s="179"/>
      <c r="D97" s="179"/>
      <c r="E97" s="179"/>
      <c r="F97" s="179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78"/>
      <c r="C98" s="179"/>
      <c r="D98" s="179"/>
      <c r="E98" s="179"/>
      <c r="F98" s="179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78"/>
      <c r="C99" s="179"/>
      <c r="D99" s="179"/>
      <c r="E99" s="179"/>
      <c r="F99" s="179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78"/>
      <c r="C100" s="179"/>
      <c r="D100" s="179"/>
      <c r="E100" s="179"/>
      <c r="F100" s="179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86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8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92</v>
      </c>
      <c r="C108" s="141">
        <v>43300</v>
      </c>
      <c r="D108" s="61" t="s">
        <v>88</v>
      </c>
      <c r="E108" s="182" t="s">
        <v>123</v>
      </c>
      <c r="F108" s="182"/>
      <c r="G108" s="182"/>
      <c r="H108" s="61"/>
      <c r="I108" s="61" t="s">
        <v>89</v>
      </c>
      <c r="J108" s="183" t="s">
        <v>124</v>
      </c>
      <c r="K108" s="183"/>
      <c r="L108" s="183"/>
      <c r="M108" s="183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91</v>
      </c>
      <c r="E110" s="63"/>
      <c r="F110" s="63"/>
      <c r="G110" s="63"/>
      <c r="H110" s="61"/>
      <c r="I110" s="61" t="s">
        <v>91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2018-06-22T05:17:12Z</cp:lastPrinted>
  <dcterms:created xsi:type="dcterms:W3CDTF">2017-02-23T12:10:09Z</dcterms:created>
  <dcterms:modified xsi:type="dcterms:W3CDTF">2018-07-20T07:52:12Z</dcterms:modified>
</cp:coreProperties>
</file>