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C:\Users\maresova\Documents\rozpočet\Rozpočet 2019\"/>
    </mc:Choice>
  </mc:AlternateContent>
  <xr:revisionPtr revIDLastSave="0" documentId="13_ncr:1_{BEC35FCD-5609-48CA-ADB4-1821DC4EFA1A}" xr6:coauthVersionLast="36" xr6:coauthVersionMax="36" xr10:uidLastSave="{00000000-0000-0000-0000-000000000000}"/>
  <bookViews>
    <workbookView xWindow="0" yWindow="0" windowWidth="23250" windowHeight="12450" xr2:uid="{00000000-000D-0000-FFFF-FFFF00000000}"/>
  </bookViews>
  <sheets>
    <sheet name="Vyhodnocení hospodaření PO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3" l="1"/>
  <c r="E31" i="3"/>
  <c r="D31" i="3"/>
  <c r="C31" i="3"/>
  <c r="H28" i="3"/>
  <c r="H27" i="3"/>
  <c r="F21" i="3" l="1"/>
  <c r="F30" i="3" s="1"/>
  <c r="F15" i="3"/>
  <c r="F20" i="3" s="1"/>
  <c r="F31" i="3" s="1"/>
  <c r="H31" i="3" s="1"/>
  <c r="F33" i="3" l="1"/>
  <c r="C30" i="3" l="1"/>
  <c r="G20" i="3" l="1"/>
  <c r="D20" i="3"/>
  <c r="E22" i="3" l="1"/>
  <c r="E29" i="3"/>
  <c r="E28" i="3"/>
  <c r="E27" i="3"/>
  <c r="E26" i="3"/>
  <c r="E25" i="3"/>
  <c r="E24" i="3"/>
  <c r="E23" i="3"/>
  <c r="E21" i="3"/>
  <c r="E19" i="3"/>
  <c r="E18" i="3"/>
  <c r="E17" i="3"/>
  <c r="E16" i="3"/>
  <c r="E15" i="3"/>
  <c r="E14" i="3"/>
  <c r="G30" i="3" l="1"/>
  <c r="D30" i="3"/>
  <c r="H30" i="3" l="1"/>
  <c r="C20" i="3" l="1"/>
  <c r="E20" i="3" l="1"/>
  <c r="H29" i="3"/>
  <c r="H26" i="3"/>
  <c r="H25" i="3"/>
  <c r="H24" i="3"/>
  <c r="H23" i="3"/>
  <c r="H22" i="3"/>
  <c r="H21" i="3"/>
  <c r="H19" i="3"/>
  <c r="H18" i="3"/>
  <c r="H17" i="3"/>
  <c r="H16" i="3"/>
  <c r="H15" i="3"/>
  <c r="H14" i="3"/>
  <c r="G31" i="3" l="1"/>
  <c r="G33" i="3" s="1"/>
  <c r="E30" i="3"/>
  <c r="D33" i="3"/>
  <c r="H20" i="3"/>
  <c r="C33" i="3"/>
  <c r="E32" i="3"/>
  <c r="E33" i="3" l="1"/>
  <c r="H33" i="3"/>
</calcChain>
</file>

<file path=xl/sharedStrings.xml><?xml version="1.0" encoding="utf-8"?>
<sst xmlns="http://schemas.openxmlformats.org/spreadsheetml/2006/main" count="52" uniqueCount="48">
  <si>
    <t>Ostatní výnosy</t>
  </si>
  <si>
    <t>Opravy a udržování</t>
  </si>
  <si>
    <t>Spotřeba materiálu</t>
  </si>
  <si>
    <t>Spotřeba energie</t>
  </si>
  <si>
    <t>Služby</t>
  </si>
  <si>
    <t>Mzdové náklady</t>
  </si>
  <si>
    <t>Povinné pojistné placené zaměstnavatelem</t>
  </si>
  <si>
    <t>Daně a poplatky</t>
  </si>
  <si>
    <t>Odpisy nehmotného a hmotného investičního majetku</t>
  </si>
  <si>
    <t>Ostatní náklady</t>
  </si>
  <si>
    <t>Ukazatel</t>
  </si>
  <si>
    <t>Hlavní činnost</t>
  </si>
  <si>
    <t>Doplňková činnost</t>
  </si>
  <si>
    <t>Celkem</t>
  </si>
  <si>
    <t>a</t>
  </si>
  <si>
    <t>sl.1</t>
  </si>
  <si>
    <t>sl.2</t>
  </si>
  <si>
    <t>sl.3</t>
  </si>
  <si>
    <t>sl.1+sl.2</t>
  </si>
  <si>
    <t>Podpis:</t>
  </si>
  <si>
    <t>sl.4</t>
  </si>
  <si>
    <t>sl.3+sl.4</t>
  </si>
  <si>
    <t>Příspěvek zřizovatele - provozní</t>
  </si>
  <si>
    <t>Příspěvek zřizovatele - účelový (s vyúčtováním)</t>
  </si>
  <si>
    <t>Zúčtování 403 do výnosů</t>
  </si>
  <si>
    <t>Zapojení fondů do výnosů</t>
  </si>
  <si>
    <t>Výsledek hospodaření bez příspěvku zřizovatele</t>
  </si>
  <si>
    <t>Výsledek hospodaření</t>
  </si>
  <si>
    <t>Tržby  601-609</t>
  </si>
  <si>
    <t>Provozní dotace z jiných zdrojů (mimo SMCH)</t>
  </si>
  <si>
    <t>Sídlo: Chomutov, Palackého 4995/85</t>
  </si>
  <si>
    <t>IČO: 00360589</t>
  </si>
  <si>
    <t>Komentář:</t>
  </si>
  <si>
    <t>Úprava schváleného rozpočtu č. 1/2019</t>
  </si>
  <si>
    <t>Rozpočet na rok 2019</t>
  </si>
  <si>
    <t>Jméno: Ing. Martina Marešová</t>
  </si>
  <si>
    <t>jméno: Mgr. Andrea Löblová, ředitelka</t>
  </si>
  <si>
    <t>VÝNOSY CELKEM</t>
  </si>
  <si>
    <t>Poslední upravený rozpočet 2019</t>
  </si>
  <si>
    <t>NÁKLADY CELKEM</t>
  </si>
  <si>
    <r>
      <t xml:space="preserve">Název organizace: </t>
    </r>
    <r>
      <rPr>
        <b/>
        <sz val="14"/>
        <color theme="1"/>
        <rFont val="Calibri"/>
        <family val="2"/>
        <charset val="238"/>
        <scheme val="minor"/>
      </rPr>
      <t>Chomutovská knihovna, příspěvková organizace</t>
    </r>
  </si>
  <si>
    <t>V souladu s usnesením RM č. 324/19 z 1.4.2019 byl navýšen limit mzdových prostředků na 13.669.000,- Kč (o částku 158.000,- Kč - dotace na výkon regionálních funkcí).</t>
  </si>
  <si>
    <t xml:space="preserve">Úprava schváleného rozpočtu se provádí na základě usnesení ZaMěst č.114/19 z 17.6.2019                                    </t>
  </si>
  <si>
    <t>Na základě rozpočtového opatření č.72/2019 schválilo Zastupitelstvo statutárního města Chomutova zvýšení výdajů CHK na položce opravy a udržování o částku 1.236.400,-Kč.</t>
  </si>
  <si>
    <t>Dále byly navýšeny odpisy v souvislosti s prováděnými změnami v majetku, navýšena byla spotřeba materiálu, naopak snížena položka ostatní náklady - všechny tyto změny bez nároku na rozpočet města.</t>
  </si>
  <si>
    <t>V souvislosti s vyšší dotací oproti plánu na výkon regionálních funkcí byly kromě mezd dále navýšeny položky zákonných odvodů u  této dotace a služby (udržovací poplatky Tritius REKS).</t>
  </si>
  <si>
    <t>Sestavil dne: 12.07.2019</t>
  </si>
  <si>
    <t>Schválil dne: 15.07.2019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</si>
</sst>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36363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64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4" fillId="0" borderId="18" xfId="0" applyFont="1" applyBorder="1"/>
    <xf numFmtId="0" fontId="0" fillId="0" borderId="18" xfId="0" applyBorder="1"/>
    <xf numFmtId="0" fontId="1" fillId="0" borderId="18" xfId="0" applyFont="1" applyBorder="1"/>
    <xf numFmtId="164" fontId="2" fillId="0" borderId="13" xfId="0" applyNumberFormat="1" applyFont="1" applyBorder="1" applyAlignment="1">
      <alignment horizontal="right"/>
    </xf>
    <xf numFmtId="164" fontId="0" fillId="0" borderId="2" xfId="0" applyNumberFormat="1" applyBorder="1"/>
    <xf numFmtId="164" fontId="0" fillId="0" borderId="1" xfId="0" applyNumberFormat="1" applyBorder="1"/>
    <xf numFmtId="164" fontId="1" fillId="0" borderId="2" xfId="0" applyNumberFormat="1" applyFont="1" applyBorder="1"/>
    <xf numFmtId="164" fontId="5" fillId="0" borderId="13" xfId="0" applyNumberFormat="1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164" fontId="1" fillId="0" borderId="10" xfId="0" applyNumberFormat="1" applyFont="1" applyBorder="1"/>
    <xf numFmtId="164" fontId="2" fillId="0" borderId="20" xfId="0" applyNumberFormat="1" applyFont="1" applyBorder="1" applyAlignment="1">
      <alignment horizontal="right"/>
    </xf>
    <xf numFmtId="10" fontId="0" fillId="0" borderId="0" xfId="0" applyNumberFormat="1" applyFont="1"/>
    <xf numFmtId="164" fontId="2" fillId="0" borderId="14" xfId="0" applyNumberFormat="1" applyFont="1" applyBorder="1" applyAlignment="1">
      <alignment horizontal="right"/>
    </xf>
    <xf numFmtId="0" fontId="7" fillId="0" borderId="18" xfId="0" applyFont="1" applyBorder="1"/>
    <xf numFmtId="0" fontId="7" fillId="0" borderId="18" xfId="0" applyFont="1" applyBorder="1" applyAlignment="1">
      <alignment horizontal="left"/>
    </xf>
    <xf numFmtId="164" fontId="2" fillId="0" borderId="12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10" fontId="6" fillId="0" borderId="0" xfId="0" applyNumberFormat="1" applyFont="1" applyBorder="1"/>
    <xf numFmtId="164" fontId="0" fillId="0" borderId="0" xfId="0" applyNumberFormat="1" applyBorder="1" applyAlignment="1">
      <alignment horizontal="right"/>
    </xf>
    <xf numFmtId="164" fontId="0" fillId="0" borderId="0" xfId="0" applyNumberFormat="1" applyBorder="1"/>
    <xf numFmtId="164" fontId="1" fillId="0" borderId="0" xfId="0" applyNumberFormat="1" applyFont="1" applyBorder="1"/>
    <xf numFmtId="164" fontId="5" fillId="0" borderId="0" xfId="0" applyNumberFormat="1" applyFont="1" applyBorder="1" applyAlignment="1">
      <alignment horizontal="right"/>
    </xf>
    <xf numFmtId="0" fontId="9" fillId="0" borderId="0" xfId="1" applyBorder="1"/>
    <xf numFmtId="0" fontId="2" fillId="0" borderId="13" xfId="0" applyFont="1" applyBorder="1" applyAlignment="1">
      <alignment horizontal="center"/>
    </xf>
    <xf numFmtId="0" fontId="1" fillId="0" borderId="0" xfId="0" applyFont="1" applyBorder="1" applyAlignment="1"/>
    <xf numFmtId="0" fontId="0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7" fillId="0" borderId="2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8" xfId="0" applyFont="1" applyFill="1" applyBorder="1"/>
    <xf numFmtId="164" fontId="1" fillId="2" borderId="2" xfId="0" applyNumberFormat="1" applyFont="1" applyFill="1" applyBorder="1"/>
    <xf numFmtId="164" fontId="5" fillId="2" borderId="13" xfId="0" applyNumberFormat="1" applyFont="1" applyFill="1" applyBorder="1" applyAlignment="1">
      <alignment horizontal="right"/>
    </xf>
    <xf numFmtId="0" fontId="8" fillId="3" borderId="18" xfId="0" applyFont="1" applyFill="1" applyBorder="1"/>
    <xf numFmtId="164" fontId="1" fillId="3" borderId="2" xfId="0" applyNumberFormat="1" applyFont="1" applyFill="1" applyBorder="1"/>
    <xf numFmtId="164" fontId="1" fillId="3" borderId="1" xfId="0" applyNumberFormat="1" applyFont="1" applyFill="1" applyBorder="1"/>
    <xf numFmtId="164" fontId="5" fillId="3" borderId="13" xfId="0" applyNumberFormat="1" applyFont="1" applyFill="1" applyBorder="1" applyAlignment="1">
      <alignment horizontal="right"/>
    </xf>
    <xf numFmtId="164" fontId="7" fillId="0" borderId="2" xfId="0" applyNumberFormat="1" applyFont="1" applyBorder="1"/>
    <xf numFmtId="164" fontId="7" fillId="0" borderId="1" xfId="0" applyNumberFormat="1" applyFont="1" applyBorder="1"/>
    <xf numFmtId="164" fontId="10" fillId="0" borderId="13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 horizontal="left"/>
    </xf>
    <xf numFmtId="0" fontId="1" fillId="2" borderId="15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</cellXfs>
  <cellStyles count="2">
    <cellStyle name="Normální" xfId="0" builtinId="0"/>
    <cellStyle name="Normální 2" xfId="1" xr:uid="{00000000-0005-0000-0000-000001000000}"/>
  </cellStyles>
  <dxfs count="2">
    <dxf>
      <font>
        <color theme="0"/>
      </font>
      <numFmt numFmtId="165" formatCode=";;;"/>
    </dxf>
    <dxf>
      <numFmt numFmtId="165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S69"/>
  <sheetViews>
    <sheetView showGridLines="0" tabSelected="1" zoomScaleNormal="100" workbookViewId="0">
      <selection activeCell="B57" sqref="B57"/>
    </sheetView>
  </sheetViews>
  <sheetFormatPr defaultColWidth="0" defaultRowHeight="15" zeroHeight="1" x14ac:dyDescent="0.25"/>
  <cols>
    <col min="1" max="1" width="4.5703125" customWidth="1"/>
    <col min="2" max="2" width="47" customWidth="1"/>
    <col min="3" max="3" width="13.5703125" bestFit="1" customWidth="1"/>
    <col min="4" max="6" width="11.7109375" customWidth="1"/>
    <col min="7" max="7" width="12.7109375" customWidth="1"/>
    <col min="8" max="8" width="11.7109375" customWidth="1"/>
    <col min="9" max="9" width="13.140625" customWidth="1"/>
    <col min="10" max="12" width="11.7109375" customWidth="1"/>
    <col min="13" max="13" width="11.7109375" style="21" customWidth="1"/>
    <col min="14" max="19" width="9.28515625" customWidth="1"/>
    <col min="20" max="16384" width="9.28515625" hidden="1"/>
  </cols>
  <sheetData>
    <row r="1" spans="2:18" x14ac:dyDescent="0.25"/>
    <row r="2" spans="2:18" x14ac:dyDescent="0.25"/>
    <row r="3" spans="2:18" ht="21" x14ac:dyDescent="0.35">
      <c r="B3" s="2" t="s">
        <v>33</v>
      </c>
    </row>
    <row r="4" spans="2:18" x14ac:dyDescent="0.25"/>
    <row r="5" spans="2:18" ht="18.75" x14ac:dyDescent="0.3">
      <c r="B5" t="s">
        <v>40</v>
      </c>
    </row>
    <row r="6" spans="2:18" x14ac:dyDescent="0.25">
      <c r="B6" t="s">
        <v>31</v>
      </c>
    </row>
    <row r="7" spans="2:18" x14ac:dyDescent="0.25">
      <c r="B7" t="s">
        <v>30</v>
      </c>
    </row>
    <row r="8" spans="2:18" x14ac:dyDescent="0.25"/>
    <row r="9" spans="2:18" x14ac:dyDescent="0.25">
      <c r="B9" s="1"/>
    </row>
    <row r="10" spans="2:18" ht="15.75" thickBot="1" x14ac:dyDescent="0.3"/>
    <row r="11" spans="2:18" ht="19.5" customHeight="1" x14ac:dyDescent="0.25">
      <c r="B11" s="57" t="s">
        <v>10</v>
      </c>
      <c r="C11" s="59" t="s">
        <v>34</v>
      </c>
      <c r="D11" s="60"/>
      <c r="E11" s="61"/>
      <c r="F11" s="59" t="s">
        <v>38</v>
      </c>
      <c r="G11" s="60"/>
      <c r="H11" s="61"/>
      <c r="I11" s="38"/>
      <c r="J11" s="62"/>
      <c r="K11" s="62"/>
      <c r="L11" s="62"/>
      <c r="M11" s="62"/>
      <c r="N11" s="62"/>
      <c r="O11" s="62"/>
      <c r="P11" s="62"/>
      <c r="Q11" s="62"/>
      <c r="R11" s="62"/>
    </row>
    <row r="12" spans="2:18" ht="43.9" customHeight="1" thickBot="1" x14ac:dyDescent="0.3">
      <c r="B12" s="58"/>
      <c r="C12" s="43" t="s">
        <v>11</v>
      </c>
      <c r="D12" s="44" t="s">
        <v>12</v>
      </c>
      <c r="E12" s="45" t="s">
        <v>13</v>
      </c>
      <c r="F12" s="43" t="s">
        <v>11</v>
      </c>
      <c r="G12" s="44" t="s">
        <v>12</v>
      </c>
      <c r="H12" s="45" t="s">
        <v>13</v>
      </c>
      <c r="I12" s="27"/>
    </row>
    <row r="13" spans="2:18" x14ac:dyDescent="0.25">
      <c r="B13" s="8" t="s">
        <v>14</v>
      </c>
      <c r="C13" s="5" t="s">
        <v>15</v>
      </c>
      <c r="D13" s="6" t="s">
        <v>16</v>
      </c>
      <c r="E13" s="7" t="s">
        <v>18</v>
      </c>
      <c r="F13" s="3" t="s">
        <v>17</v>
      </c>
      <c r="G13" s="4" t="s">
        <v>20</v>
      </c>
      <c r="H13" s="37" t="s">
        <v>21</v>
      </c>
      <c r="I13" s="28"/>
    </row>
    <row r="14" spans="2:18" x14ac:dyDescent="0.25">
      <c r="B14" s="9" t="s">
        <v>28</v>
      </c>
      <c r="C14" s="22">
        <v>2308</v>
      </c>
      <c r="D14" s="25">
        <v>10</v>
      </c>
      <c r="E14" s="13">
        <f>C14+D14</f>
        <v>2318</v>
      </c>
      <c r="F14" s="22">
        <v>2278</v>
      </c>
      <c r="G14" s="25">
        <v>0</v>
      </c>
      <c r="H14" s="13">
        <f>F14+G14</f>
        <v>2278</v>
      </c>
      <c r="I14" s="30"/>
    </row>
    <row r="15" spans="2:18" x14ac:dyDescent="0.25">
      <c r="B15" s="23" t="s">
        <v>23</v>
      </c>
      <c r="C15" s="41">
        <v>24536</v>
      </c>
      <c r="D15" s="26">
        <v>0</v>
      </c>
      <c r="E15" s="13">
        <f t="shared" ref="E15:E29" si="0">C15+D15</f>
        <v>24536</v>
      </c>
      <c r="F15" s="41">
        <f>24536+1236.4</f>
        <v>25772.400000000001</v>
      </c>
      <c r="G15" s="26">
        <v>0</v>
      </c>
      <c r="H15" s="13">
        <f t="shared" ref="H15:H30" si="1">F15+G15</f>
        <v>25772.400000000001</v>
      </c>
      <c r="I15" s="32"/>
    </row>
    <row r="16" spans="2:18" x14ac:dyDescent="0.25">
      <c r="B16" s="24" t="s">
        <v>29</v>
      </c>
      <c r="C16" s="42">
        <v>1000</v>
      </c>
      <c r="D16" s="25">
        <v>0</v>
      </c>
      <c r="E16" s="13">
        <f t="shared" si="0"/>
        <v>1000</v>
      </c>
      <c r="F16" s="42">
        <v>1235</v>
      </c>
      <c r="G16" s="25">
        <v>0</v>
      </c>
      <c r="H16" s="13">
        <f t="shared" si="1"/>
        <v>1235</v>
      </c>
      <c r="I16" s="30"/>
    </row>
    <row r="17" spans="2:13" x14ac:dyDescent="0.25">
      <c r="B17" s="23" t="s">
        <v>24</v>
      </c>
      <c r="C17" s="42">
        <v>0</v>
      </c>
      <c r="D17" s="25">
        <v>0</v>
      </c>
      <c r="E17" s="13">
        <f t="shared" si="0"/>
        <v>0</v>
      </c>
      <c r="F17" s="42">
        <v>0</v>
      </c>
      <c r="G17" s="25">
        <v>0</v>
      </c>
      <c r="H17" s="13">
        <f t="shared" si="1"/>
        <v>0</v>
      </c>
      <c r="I17" s="30"/>
    </row>
    <row r="18" spans="2:13" x14ac:dyDescent="0.25">
      <c r="B18" s="10" t="s">
        <v>25</v>
      </c>
      <c r="C18" s="22">
        <v>0</v>
      </c>
      <c r="D18" s="25">
        <v>0</v>
      </c>
      <c r="E18" s="13">
        <f t="shared" si="0"/>
        <v>0</v>
      </c>
      <c r="F18" s="22">
        <v>0</v>
      </c>
      <c r="G18" s="25">
        <v>0</v>
      </c>
      <c r="H18" s="13">
        <f t="shared" si="1"/>
        <v>0</v>
      </c>
      <c r="I18" s="30"/>
    </row>
    <row r="19" spans="2:13" x14ac:dyDescent="0.25">
      <c r="B19" s="11" t="s">
        <v>0</v>
      </c>
      <c r="C19" s="14">
        <v>130</v>
      </c>
      <c r="D19" s="15">
        <v>0</v>
      </c>
      <c r="E19" s="13">
        <f t="shared" si="0"/>
        <v>130</v>
      </c>
      <c r="F19" s="14">
        <v>170</v>
      </c>
      <c r="G19" s="15">
        <v>0</v>
      </c>
      <c r="H19" s="13">
        <f t="shared" si="1"/>
        <v>170</v>
      </c>
      <c r="I19" s="32"/>
    </row>
    <row r="20" spans="2:13" x14ac:dyDescent="0.25">
      <c r="B20" s="46" t="s">
        <v>37</v>
      </c>
      <c r="C20" s="47">
        <f>SUM(C14:C19)</f>
        <v>27974</v>
      </c>
      <c r="D20" s="47">
        <f>SUM(D14:D19)</f>
        <v>10</v>
      </c>
      <c r="E20" s="48">
        <f t="shared" si="0"/>
        <v>27984</v>
      </c>
      <c r="F20" s="47">
        <f>SUM(F14:F19)</f>
        <v>29455.4</v>
      </c>
      <c r="G20" s="47">
        <f>SUM(G14:G19)</f>
        <v>0</v>
      </c>
      <c r="H20" s="48">
        <f t="shared" si="1"/>
        <v>29455.4</v>
      </c>
      <c r="I20" s="34"/>
      <c r="J20" s="34"/>
      <c r="K20" s="35"/>
      <c r="L20" s="31"/>
      <c r="M20"/>
    </row>
    <row r="21" spans="2:13" x14ac:dyDescent="0.25">
      <c r="B21" s="11" t="s">
        <v>1</v>
      </c>
      <c r="C21" s="14">
        <v>320</v>
      </c>
      <c r="D21" s="15">
        <v>0</v>
      </c>
      <c r="E21" s="13">
        <f t="shared" si="0"/>
        <v>320</v>
      </c>
      <c r="F21" s="14">
        <f>320+1236.4</f>
        <v>1556.4</v>
      </c>
      <c r="G21" s="15">
        <v>0</v>
      </c>
      <c r="H21" s="13">
        <f t="shared" si="1"/>
        <v>1556.4</v>
      </c>
      <c r="I21" s="33"/>
      <c r="J21" s="33"/>
      <c r="K21" s="30"/>
      <c r="L21" s="31"/>
      <c r="M21"/>
    </row>
    <row r="22" spans="2:13" x14ac:dyDescent="0.25">
      <c r="B22" s="11" t="s">
        <v>2</v>
      </c>
      <c r="C22" s="14">
        <v>2854</v>
      </c>
      <c r="D22" s="15">
        <v>0</v>
      </c>
      <c r="E22" s="13">
        <f>C22+D22</f>
        <v>2854</v>
      </c>
      <c r="F22" s="14">
        <v>2986</v>
      </c>
      <c r="G22" s="15">
        <v>0</v>
      </c>
      <c r="H22" s="13">
        <f t="shared" si="1"/>
        <v>2986</v>
      </c>
      <c r="I22" s="33"/>
      <c r="J22" s="33"/>
      <c r="K22" s="30"/>
      <c r="L22" s="31"/>
      <c r="M22"/>
    </row>
    <row r="23" spans="2:13" x14ac:dyDescent="0.25">
      <c r="B23" s="11" t="s">
        <v>3</v>
      </c>
      <c r="C23" s="14">
        <v>1790</v>
      </c>
      <c r="D23" s="15">
        <v>0</v>
      </c>
      <c r="E23" s="13">
        <f t="shared" si="0"/>
        <v>1790</v>
      </c>
      <c r="F23" s="14">
        <v>1810</v>
      </c>
      <c r="G23" s="15">
        <v>0</v>
      </c>
      <c r="H23" s="13">
        <f t="shared" si="1"/>
        <v>1810</v>
      </c>
      <c r="I23" s="33"/>
      <c r="J23" s="33"/>
      <c r="K23" s="30"/>
      <c r="L23" s="31"/>
      <c r="M23"/>
    </row>
    <row r="24" spans="2:13" x14ac:dyDescent="0.25">
      <c r="B24" s="11" t="s">
        <v>4</v>
      </c>
      <c r="C24" s="14">
        <v>2679</v>
      </c>
      <c r="D24" s="15">
        <v>0</v>
      </c>
      <c r="E24" s="13">
        <f t="shared" si="0"/>
        <v>2679</v>
      </c>
      <c r="F24" s="14">
        <v>2667</v>
      </c>
      <c r="G24" s="15">
        <v>0</v>
      </c>
      <c r="H24" s="13">
        <f t="shared" si="1"/>
        <v>2667</v>
      </c>
      <c r="I24" s="33"/>
      <c r="J24" s="33"/>
      <c r="K24" s="30"/>
      <c r="L24" s="31"/>
      <c r="M24"/>
    </row>
    <row r="25" spans="2:13" x14ac:dyDescent="0.25">
      <c r="B25" s="11" t="s">
        <v>5</v>
      </c>
      <c r="C25" s="53">
        <v>13511</v>
      </c>
      <c r="D25" s="54">
        <v>0</v>
      </c>
      <c r="E25" s="55">
        <f t="shared" si="0"/>
        <v>13511</v>
      </c>
      <c r="F25" s="53">
        <v>13669</v>
      </c>
      <c r="G25" s="15">
        <v>0</v>
      </c>
      <c r="H25" s="13">
        <f t="shared" si="1"/>
        <v>13669</v>
      </c>
      <c r="I25" s="33"/>
      <c r="J25" s="33"/>
      <c r="K25" s="30"/>
      <c r="L25" s="31"/>
      <c r="M25"/>
    </row>
    <row r="26" spans="2:13" x14ac:dyDescent="0.25">
      <c r="B26" s="11" t="s">
        <v>6</v>
      </c>
      <c r="C26" s="14">
        <v>4256</v>
      </c>
      <c r="D26" s="15">
        <v>0</v>
      </c>
      <c r="E26" s="13">
        <f t="shared" si="0"/>
        <v>4256</v>
      </c>
      <c r="F26" s="14">
        <v>4257</v>
      </c>
      <c r="G26" s="15">
        <v>0</v>
      </c>
      <c r="H26" s="13">
        <f t="shared" si="1"/>
        <v>4257</v>
      </c>
      <c r="I26" s="33"/>
      <c r="J26" s="33"/>
      <c r="K26" s="30"/>
      <c r="L26" s="31"/>
      <c r="M26"/>
    </row>
    <row r="27" spans="2:13" x14ac:dyDescent="0.25">
      <c r="B27" s="11" t="s">
        <v>7</v>
      </c>
      <c r="C27" s="14">
        <v>2</v>
      </c>
      <c r="D27" s="15">
        <v>2</v>
      </c>
      <c r="E27" s="13">
        <f t="shared" si="0"/>
        <v>4</v>
      </c>
      <c r="F27" s="14">
        <v>4</v>
      </c>
      <c r="G27" s="15">
        <v>0</v>
      </c>
      <c r="H27" s="13">
        <f t="shared" si="1"/>
        <v>4</v>
      </c>
      <c r="I27" s="33"/>
      <c r="J27" s="33"/>
      <c r="K27" s="30"/>
      <c r="L27" s="31"/>
      <c r="M27"/>
    </row>
    <row r="28" spans="2:13" x14ac:dyDescent="0.25">
      <c r="B28" s="11" t="s">
        <v>8</v>
      </c>
      <c r="C28" s="14">
        <v>304</v>
      </c>
      <c r="D28" s="15">
        <v>0</v>
      </c>
      <c r="E28" s="13">
        <f t="shared" si="0"/>
        <v>304</v>
      </c>
      <c r="F28" s="14">
        <v>452</v>
      </c>
      <c r="G28" s="15">
        <v>0</v>
      </c>
      <c r="H28" s="13">
        <f t="shared" si="1"/>
        <v>452</v>
      </c>
      <c r="I28" s="33"/>
      <c r="J28" s="33"/>
      <c r="K28" s="30"/>
      <c r="L28" s="31"/>
      <c r="M28"/>
    </row>
    <row r="29" spans="2:13" x14ac:dyDescent="0.25">
      <c r="B29" s="11" t="s">
        <v>9</v>
      </c>
      <c r="C29" s="14">
        <v>2266</v>
      </c>
      <c r="D29" s="15">
        <v>0</v>
      </c>
      <c r="E29" s="13">
        <f t="shared" si="0"/>
        <v>2266</v>
      </c>
      <c r="F29" s="14">
        <v>2054</v>
      </c>
      <c r="G29" s="15">
        <v>0</v>
      </c>
      <c r="H29" s="13">
        <f t="shared" si="1"/>
        <v>2054</v>
      </c>
      <c r="I29" s="33"/>
      <c r="J29" s="33"/>
      <c r="K29" s="30"/>
      <c r="L29" s="31"/>
      <c r="M29"/>
    </row>
    <row r="30" spans="2:13" x14ac:dyDescent="0.25">
      <c r="B30" s="46" t="s">
        <v>39</v>
      </c>
      <c r="C30" s="47">
        <f>SUM(C21:C25)+SUM(C26:C29)</f>
        <v>27982</v>
      </c>
      <c r="D30" s="47">
        <f>SUM(D21:D25)+SUM(D26:D29)</f>
        <v>2</v>
      </c>
      <c r="E30" s="48">
        <f t="shared" ref="E30:E32" si="2">C30+D30</f>
        <v>27984</v>
      </c>
      <c r="F30" s="47">
        <f>SUM(F21:F25)+SUM(F26:F29)</f>
        <v>29455.4</v>
      </c>
      <c r="G30" s="47">
        <f>SUM(G21:G25)+SUM(G26:G29)</f>
        <v>0</v>
      </c>
      <c r="H30" s="48">
        <f t="shared" si="1"/>
        <v>29455.4</v>
      </c>
      <c r="I30" s="34"/>
      <c r="J30" s="34"/>
      <c r="K30" s="35"/>
      <c r="L30" s="31"/>
      <c r="M30"/>
    </row>
    <row r="31" spans="2:13" x14ac:dyDescent="0.25">
      <c r="B31" s="12" t="s">
        <v>26</v>
      </c>
      <c r="C31" s="16">
        <f>C20-C30-C15</f>
        <v>-24544</v>
      </c>
      <c r="D31" s="16">
        <f>D20-D30-D15</f>
        <v>8</v>
      </c>
      <c r="E31" s="17">
        <f>C31+D31</f>
        <v>-24536</v>
      </c>
      <c r="F31" s="16">
        <f>F20-F30-F15</f>
        <v>-25772.400000000001</v>
      </c>
      <c r="G31" s="16">
        <f>G20-G30</f>
        <v>0</v>
      </c>
      <c r="H31" s="17">
        <f>SUM(F31)</f>
        <v>-25772.400000000001</v>
      </c>
      <c r="I31" s="34"/>
      <c r="J31" s="34"/>
      <c r="K31" s="35"/>
      <c r="L31" s="31"/>
      <c r="M31"/>
    </row>
    <row r="32" spans="2:13" x14ac:dyDescent="0.25">
      <c r="B32" s="49" t="s">
        <v>22</v>
      </c>
      <c r="C32" s="50">
        <v>24536</v>
      </c>
      <c r="D32" s="51">
        <v>0</v>
      </c>
      <c r="E32" s="52">
        <f t="shared" si="2"/>
        <v>24536</v>
      </c>
      <c r="F32" s="50">
        <v>25772.400000000001</v>
      </c>
      <c r="G32" s="51">
        <v>0</v>
      </c>
      <c r="H32" s="52">
        <f>SUM(F32:G32)</f>
        <v>25772.400000000001</v>
      </c>
      <c r="I32" s="36"/>
      <c r="J32" s="36"/>
      <c r="K32" s="35"/>
      <c r="L32" s="31"/>
      <c r="M32"/>
    </row>
    <row r="33" spans="2:13" ht="15.75" thickBot="1" x14ac:dyDescent="0.3">
      <c r="B33" s="18" t="s">
        <v>27</v>
      </c>
      <c r="C33" s="19">
        <f>C31+C32</f>
        <v>-8</v>
      </c>
      <c r="D33" s="19">
        <f>D31+D32</f>
        <v>8</v>
      </c>
      <c r="E33" s="20">
        <f>C33+D33</f>
        <v>0</v>
      </c>
      <c r="F33" s="19">
        <f>F31+F32</f>
        <v>0</v>
      </c>
      <c r="G33" s="19">
        <f>G31+G32</f>
        <v>0</v>
      </c>
      <c r="H33" s="20">
        <f>F33+G33</f>
        <v>0</v>
      </c>
      <c r="I33" s="34"/>
      <c r="J33" s="34"/>
      <c r="K33" s="30"/>
      <c r="L33" s="31"/>
      <c r="M33"/>
    </row>
    <row r="34" spans="2:13" x14ac:dyDescent="0.25"/>
    <row r="35" spans="2:13" x14ac:dyDescent="0.25">
      <c r="M35"/>
    </row>
    <row r="36" spans="2:13" x14ac:dyDescent="0.25">
      <c r="M36"/>
    </row>
    <row r="37" spans="2:13" x14ac:dyDescent="0.25">
      <c r="M37"/>
    </row>
    <row r="38" spans="2:13" x14ac:dyDescent="0.25">
      <c r="B38" s="63" t="s">
        <v>32</v>
      </c>
      <c r="C38" s="63"/>
      <c r="D38" s="63"/>
      <c r="E38" s="63"/>
      <c r="F38" s="63"/>
      <c r="G38" s="63"/>
      <c r="H38" s="63"/>
      <c r="I38" s="63"/>
      <c r="J38" s="63"/>
      <c r="M38"/>
    </row>
    <row r="39" spans="2:13" x14ac:dyDescent="0.25">
      <c r="B39" s="39"/>
      <c r="C39" s="28"/>
      <c r="D39" s="29"/>
      <c r="M39"/>
    </row>
    <row r="40" spans="2:13" x14ac:dyDescent="0.25">
      <c r="B40" s="40" t="s">
        <v>42</v>
      </c>
      <c r="C40" s="30"/>
      <c r="D40" s="31"/>
      <c r="M40"/>
    </row>
    <row r="41" spans="2:13" x14ac:dyDescent="0.25">
      <c r="B41" s="40" t="s">
        <v>43</v>
      </c>
      <c r="C41" s="30"/>
      <c r="D41" s="31"/>
    </row>
    <row r="42" spans="2:13" x14ac:dyDescent="0.25">
      <c r="B42" s="40"/>
      <c r="C42" s="30"/>
      <c r="D42" s="31"/>
    </row>
    <row r="43" spans="2:13" x14ac:dyDescent="0.25">
      <c r="B43" s="56" t="s">
        <v>41</v>
      </c>
      <c r="H43" s="1"/>
    </row>
    <row r="44" spans="2:13" x14ac:dyDescent="0.25">
      <c r="B44" s="40" t="s">
        <v>44</v>
      </c>
      <c r="C44" s="30"/>
      <c r="D44" s="31"/>
    </row>
    <row r="45" spans="2:13" x14ac:dyDescent="0.25">
      <c r="B45" s="33" t="s">
        <v>45</v>
      </c>
      <c r="C45" s="30"/>
      <c r="D45" s="31"/>
    </row>
    <row r="46" spans="2:13" x14ac:dyDescent="0.25"/>
    <row r="47" spans="2:13" x14ac:dyDescent="0.25"/>
    <row r="48" spans="2:13" x14ac:dyDescent="0.25"/>
    <row r="49" spans="2:10" x14ac:dyDescent="0.25"/>
    <row r="50" spans="2:10" x14ac:dyDescent="0.25"/>
    <row r="51" spans="2:10" x14ac:dyDescent="0.25"/>
    <row r="52" spans="2:10" x14ac:dyDescent="0.25"/>
    <row r="53" spans="2:10" x14ac:dyDescent="0.25"/>
    <row r="54" spans="2:10" x14ac:dyDescent="0.25">
      <c r="B54" t="s">
        <v>46</v>
      </c>
      <c r="D54" t="s">
        <v>35</v>
      </c>
      <c r="J54" t="s">
        <v>19</v>
      </c>
    </row>
    <row r="55" spans="2:10" x14ac:dyDescent="0.25"/>
    <row r="56" spans="2:10" x14ac:dyDescent="0.25">
      <c r="B56" t="s">
        <v>47</v>
      </c>
      <c r="D56" t="s">
        <v>36</v>
      </c>
      <c r="J56" t="s">
        <v>19</v>
      </c>
    </row>
    <row r="57" spans="2:10" x14ac:dyDescent="0.25"/>
    <row r="58" spans="2:10" x14ac:dyDescent="0.25"/>
    <row r="59" spans="2:10" x14ac:dyDescent="0.25"/>
    <row r="60" spans="2:10" x14ac:dyDescent="0.25"/>
    <row r="61" spans="2:10" x14ac:dyDescent="0.25"/>
    <row r="62" spans="2:10" x14ac:dyDescent="0.25"/>
    <row r="63" spans="2:10" x14ac:dyDescent="0.25"/>
    <row r="64" spans="2:10" x14ac:dyDescent="0.25"/>
    <row r="65" x14ac:dyDescent="0.25"/>
    <row r="66" x14ac:dyDescent="0.25"/>
    <row r="67" x14ac:dyDescent="0.25"/>
    <row r="68" x14ac:dyDescent="0.25"/>
    <row r="69" x14ac:dyDescent="0.25"/>
  </sheetData>
  <mergeCells count="5">
    <mergeCell ref="B11:B12"/>
    <mergeCell ref="C11:E11"/>
    <mergeCell ref="F11:H11"/>
    <mergeCell ref="J11:R11"/>
    <mergeCell ref="B38:J38"/>
  </mergeCells>
  <conditionalFormatting sqref="L20:L33 D44:D45 D40:D42">
    <cfRule type="cellIs" dxfId="1" priority="2" operator="equal">
      <formula>0</formula>
    </cfRule>
    <cfRule type="containsErrors" dxfId="0" priority="3">
      <formula>ISERROR(D20)</formula>
    </cfRule>
  </conditionalFormatting>
  <pageMargins left="0.7" right="0.7" top="0.78740157499999996" bottom="0.78740157499999996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Vyhodnocení hospodaření PO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Uživatel systému Windows</cp:lastModifiedBy>
  <cp:lastPrinted>2019-07-12T11:19:35Z</cp:lastPrinted>
  <dcterms:created xsi:type="dcterms:W3CDTF">2017-02-23T12:10:09Z</dcterms:created>
  <dcterms:modified xsi:type="dcterms:W3CDTF">2019-07-12T11:22:37Z</dcterms:modified>
</cp:coreProperties>
</file>