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Zveřejnění na ÚD a WEB\PO na WEB\SVR PO 2025-2026\"/>
    </mc:Choice>
  </mc:AlternateContent>
  <xr:revisionPtr revIDLastSave="0" documentId="13_ncr:1_{D12A7848-F972-47D6-A400-7C5295433449}" xr6:coauthVersionLast="36" xr6:coauthVersionMax="36" xr10:uidLastSave="{00000000-0000-0000-0000-000000000000}"/>
  <bookViews>
    <workbookView xWindow="0" yWindow="0" windowWidth="28800" windowHeight="12300" firstSheet="2" activeTab="2" xr2:uid="{00000000-000D-0000-FFFF-FFFF00000000}"/>
  </bookViews>
  <sheets>
    <sheet name="CHK" sheetId="2" r:id="rId1"/>
    <sheet name="MěLe" sheetId="3" r:id="rId2"/>
    <sheet name="ZŠ Školní" sheetId="12" r:id="rId3"/>
  </sheets>
  <externalReferences>
    <externalReference r:id="rId4"/>
    <externalReference r:id="rId5"/>
    <externalReference r:id="rId6"/>
  </externalReferences>
  <definedNames>
    <definedName name="_xlnm.Print_Area" localSheetId="0">CHK!$A$1:$S$76</definedName>
    <definedName name="_xlnm.Print_Area" localSheetId="1">MěLe!$A$1:$S$79</definedName>
    <definedName name="_xlnm.Print_Area" localSheetId="2">'ZŠ Školní'!$A$1:$S$77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2" l="1"/>
  <c r="P39" i="12"/>
  <c r="N39" i="12"/>
  <c r="M39" i="12"/>
  <c r="R38" i="12"/>
  <c r="O38" i="12"/>
  <c r="K38" i="12"/>
  <c r="J38" i="12"/>
  <c r="H38" i="12"/>
  <c r="G38" i="12"/>
  <c r="F38" i="12"/>
  <c r="E38" i="12"/>
  <c r="D38" i="12"/>
  <c r="R37" i="12"/>
  <c r="O37" i="12"/>
  <c r="K37" i="12"/>
  <c r="J37" i="12"/>
  <c r="L37" i="12" s="1"/>
  <c r="H37" i="12"/>
  <c r="G37" i="12"/>
  <c r="I37" i="12" s="1"/>
  <c r="E37" i="12"/>
  <c r="D37" i="12"/>
  <c r="R36" i="12"/>
  <c r="O36" i="12"/>
  <c r="K36" i="12"/>
  <c r="J36" i="12"/>
  <c r="L36" i="12" s="1"/>
  <c r="H36" i="12"/>
  <c r="G36" i="12"/>
  <c r="E36" i="12"/>
  <c r="D36" i="12"/>
  <c r="F36" i="12" s="1"/>
  <c r="R35" i="12"/>
  <c r="O35" i="12"/>
  <c r="K35" i="12"/>
  <c r="J35" i="12"/>
  <c r="H35" i="12"/>
  <c r="G35" i="12"/>
  <c r="I35" i="12" s="1"/>
  <c r="E35" i="12"/>
  <c r="D35" i="12"/>
  <c r="F35" i="12" s="1"/>
  <c r="R34" i="12"/>
  <c r="O34" i="12"/>
  <c r="K34" i="12"/>
  <c r="J34" i="12"/>
  <c r="L34" i="12" s="1"/>
  <c r="H34" i="12"/>
  <c r="G34" i="12"/>
  <c r="I34" i="12" s="1"/>
  <c r="E34" i="12"/>
  <c r="F34" i="12" s="1"/>
  <c r="D34" i="12"/>
  <c r="R33" i="12"/>
  <c r="O33" i="12"/>
  <c r="K33" i="12"/>
  <c r="J33" i="12"/>
  <c r="L33" i="12" s="1"/>
  <c r="I33" i="12"/>
  <c r="H33" i="12"/>
  <c r="G33" i="12"/>
  <c r="E33" i="12"/>
  <c r="D33" i="12"/>
  <c r="R32" i="12"/>
  <c r="O32" i="12"/>
  <c r="K32" i="12"/>
  <c r="J32" i="12"/>
  <c r="L32" i="12" s="1"/>
  <c r="H32" i="12"/>
  <c r="G32" i="12"/>
  <c r="E32" i="12"/>
  <c r="D32" i="12"/>
  <c r="R31" i="12"/>
  <c r="O31" i="12"/>
  <c r="K31" i="12"/>
  <c r="J31" i="12"/>
  <c r="H31" i="12"/>
  <c r="G31" i="12"/>
  <c r="E31" i="12"/>
  <c r="D31" i="12"/>
  <c r="R30" i="12"/>
  <c r="O30" i="12"/>
  <c r="K30" i="12"/>
  <c r="J30" i="12"/>
  <c r="H30" i="12"/>
  <c r="G30" i="12"/>
  <c r="E30" i="12"/>
  <c r="D30" i="12"/>
  <c r="F30" i="12" s="1"/>
  <c r="R29" i="12"/>
  <c r="O29" i="12"/>
  <c r="K29" i="12"/>
  <c r="J29" i="12"/>
  <c r="L29" i="12" s="1"/>
  <c r="H29" i="12"/>
  <c r="I29" i="12" s="1"/>
  <c r="G29" i="12"/>
  <c r="E29" i="12"/>
  <c r="F29" i="12" s="1"/>
  <c r="D29" i="12"/>
  <c r="R28" i="12"/>
  <c r="O28" i="12"/>
  <c r="L28" i="12"/>
  <c r="K28" i="12"/>
  <c r="J28" i="12"/>
  <c r="H28" i="12"/>
  <c r="G28" i="12"/>
  <c r="I28" i="12" s="1"/>
  <c r="E28" i="12"/>
  <c r="D28" i="12"/>
  <c r="F28" i="12" s="1"/>
  <c r="Q24" i="12"/>
  <c r="Q40" i="12" s="1"/>
  <c r="P24" i="12"/>
  <c r="P40" i="12" s="1"/>
  <c r="N24" i="12"/>
  <c r="N40" i="12" s="1"/>
  <c r="M24" i="12"/>
  <c r="R23" i="12"/>
  <c r="O23" i="12"/>
  <c r="K23" i="12"/>
  <c r="J23" i="12"/>
  <c r="L23" i="12" s="1"/>
  <c r="H23" i="12"/>
  <c r="G23" i="12"/>
  <c r="I23" i="12" s="1"/>
  <c r="F23" i="12"/>
  <c r="E23" i="12"/>
  <c r="D23" i="12"/>
  <c r="R22" i="12"/>
  <c r="O22" i="12"/>
  <c r="K22" i="12"/>
  <c r="L22" i="12" s="1"/>
  <c r="J22" i="12"/>
  <c r="H22" i="12"/>
  <c r="G22" i="12"/>
  <c r="I22" i="12" s="1"/>
  <c r="E22" i="12"/>
  <c r="D22" i="12"/>
  <c r="F22" i="12" s="1"/>
  <c r="R21" i="12"/>
  <c r="O21" i="12"/>
  <c r="K21" i="12"/>
  <c r="J21" i="12"/>
  <c r="L21" i="12" s="1"/>
  <c r="H21" i="12"/>
  <c r="G21" i="12"/>
  <c r="E21" i="12"/>
  <c r="D21" i="12"/>
  <c r="R20" i="12"/>
  <c r="O20" i="12"/>
  <c r="K20" i="12"/>
  <c r="J20" i="12"/>
  <c r="H20" i="12"/>
  <c r="G20" i="12"/>
  <c r="E20" i="12"/>
  <c r="D20" i="12"/>
  <c r="F20" i="12" s="1"/>
  <c r="R19" i="12"/>
  <c r="O19" i="12"/>
  <c r="K19" i="12"/>
  <c r="J19" i="12"/>
  <c r="H19" i="12"/>
  <c r="G19" i="12"/>
  <c r="I19" i="12" s="1"/>
  <c r="F19" i="12"/>
  <c r="E19" i="12"/>
  <c r="D19" i="12"/>
  <c r="R18" i="12"/>
  <c r="O18" i="12"/>
  <c r="K18" i="12"/>
  <c r="J18" i="12"/>
  <c r="L18" i="12" s="1"/>
  <c r="H18" i="12"/>
  <c r="G18" i="12"/>
  <c r="I18" i="12" s="1"/>
  <c r="E18" i="12"/>
  <c r="D18" i="12"/>
  <c r="F18" i="12" s="1"/>
  <c r="R17" i="12"/>
  <c r="O17" i="12"/>
  <c r="K17" i="12"/>
  <c r="J17" i="12"/>
  <c r="L17" i="12" s="1"/>
  <c r="H17" i="12"/>
  <c r="G17" i="12"/>
  <c r="I17" i="12" s="1"/>
  <c r="E17" i="12"/>
  <c r="D17" i="12"/>
  <c r="F17" i="12" s="1"/>
  <c r="R16" i="12"/>
  <c r="O16" i="12"/>
  <c r="K16" i="12"/>
  <c r="J16" i="12"/>
  <c r="L16" i="12" s="1"/>
  <c r="H16" i="12"/>
  <c r="G16" i="12"/>
  <c r="E16" i="12"/>
  <c r="D16" i="12"/>
  <c r="F16" i="12" s="1"/>
  <c r="R15" i="12"/>
  <c r="O15" i="12"/>
  <c r="K15" i="12"/>
  <c r="J15" i="12"/>
  <c r="H15" i="12"/>
  <c r="G15" i="12"/>
  <c r="I15" i="12" s="1"/>
  <c r="E15" i="12"/>
  <c r="E24" i="12" s="1"/>
  <c r="D15" i="12"/>
  <c r="D8" i="12"/>
  <c r="D6" i="12"/>
  <c r="D4" i="12"/>
  <c r="K24" i="12" l="1"/>
  <c r="K40" i="12" s="1"/>
  <c r="E39" i="12"/>
  <c r="K39" i="12"/>
  <c r="I32" i="12"/>
  <c r="F37" i="12"/>
  <c r="F39" i="12" s="1"/>
  <c r="O39" i="12"/>
  <c r="H24" i="12"/>
  <c r="L19" i="12"/>
  <c r="I20" i="12"/>
  <c r="F21" i="12"/>
  <c r="H39" i="12"/>
  <c r="I30" i="12"/>
  <c r="F31" i="12"/>
  <c r="F33" i="12"/>
  <c r="R39" i="12"/>
  <c r="L38" i="12"/>
  <c r="F15" i="12"/>
  <c r="F24" i="12" s="1"/>
  <c r="F40" i="12" s="1"/>
  <c r="F41" i="12" s="1"/>
  <c r="I38" i="12"/>
  <c r="J39" i="12"/>
  <c r="R24" i="12"/>
  <c r="R40" i="12" s="1"/>
  <c r="R41" i="12" s="1"/>
  <c r="L35" i="12"/>
  <c r="I36" i="12"/>
  <c r="I39" i="12" s="1"/>
  <c r="O24" i="12"/>
  <c r="M40" i="12"/>
  <c r="J24" i="12"/>
  <c r="J40" i="12" s="1"/>
  <c r="G24" i="12"/>
  <c r="D24" i="12"/>
  <c r="L20" i="12"/>
  <c r="I21" i="12"/>
  <c r="L30" i="12"/>
  <c r="I31" i="12"/>
  <c r="F32" i="12"/>
  <c r="L39" i="12"/>
  <c r="E40" i="12"/>
  <c r="O40" i="12"/>
  <c r="O41" i="12" s="1"/>
  <c r="L31" i="12"/>
  <c r="D39" i="12"/>
  <c r="D40" i="12" s="1"/>
  <c r="G39" i="12"/>
  <c r="G40" i="12" s="1"/>
  <c r="L15" i="12"/>
  <c r="L24" i="12" s="1"/>
  <c r="I16" i="12"/>
  <c r="I24" i="12" s="1"/>
  <c r="I40" i="12" l="1"/>
  <c r="I41" i="12" s="1"/>
  <c r="H40" i="12"/>
  <c r="L40" i="12"/>
  <c r="L41" i="12" s="1"/>
  <c r="Q41" i="3" l="1"/>
  <c r="P41" i="3"/>
  <c r="N41" i="3"/>
  <c r="M41" i="3"/>
  <c r="R40" i="3"/>
  <c r="O40" i="3"/>
  <c r="K40" i="3"/>
  <c r="J40" i="3"/>
  <c r="L40" i="3" s="1"/>
  <c r="H40" i="3"/>
  <c r="G40" i="3"/>
  <c r="E40" i="3"/>
  <c r="D40" i="3"/>
  <c r="F40" i="3" s="1"/>
  <c r="R39" i="3"/>
  <c r="O39" i="3"/>
  <c r="K39" i="3"/>
  <c r="J39" i="3"/>
  <c r="H39" i="3"/>
  <c r="G39" i="3"/>
  <c r="I39" i="3" s="1"/>
  <c r="D39" i="3"/>
  <c r="F39" i="3" s="1"/>
  <c r="R38" i="3"/>
  <c r="O38" i="3"/>
  <c r="K38" i="3"/>
  <c r="J38" i="3"/>
  <c r="H38" i="3"/>
  <c r="G38" i="3"/>
  <c r="I38" i="3" s="1"/>
  <c r="E38" i="3"/>
  <c r="D38" i="3"/>
  <c r="R37" i="3"/>
  <c r="O37" i="3"/>
  <c r="K37" i="3"/>
  <c r="J37" i="3"/>
  <c r="L37" i="3" s="1"/>
  <c r="H37" i="3"/>
  <c r="I37" i="3" s="1"/>
  <c r="G37" i="3"/>
  <c r="E37" i="3"/>
  <c r="D37" i="3"/>
  <c r="R36" i="3"/>
  <c r="O36" i="3"/>
  <c r="K36" i="3"/>
  <c r="L36" i="3" s="1"/>
  <c r="J36" i="3"/>
  <c r="H36" i="3"/>
  <c r="G36" i="3"/>
  <c r="I36" i="3" s="1"/>
  <c r="E36" i="3"/>
  <c r="D36" i="3"/>
  <c r="F36" i="3" s="1"/>
  <c r="R35" i="3"/>
  <c r="O35" i="3"/>
  <c r="K35" i="3"/>
  <c r="J35" i="3"/>
  <c r="L35" i="3" s="1"/>
  <c r="H35" i="3"/>
  <c r="G35" i="3"/>
  <c r="I35" i="3" s="1"/>
  <c r="F35" i="3"/>
  <c r="E35" i="3"/>
  <c r="D35" i="3"/>
  <c r="R34" i="3"/>
  <c r="O34" i="3"/>
  <c r="K34" i="3"/>
  <c r="J34" i="3"/>
  <c r="L34" i="3" s="1"/>
  <c r="H34" i="3"/>
  <c r="I34" i="3" s="1"/>
  <c r="G34" i="3"/>
  <c r="E34" i="3"/>
  <c r="D34" i="3"/>
  <c r="R33" i="3"/>
  <c r="O33" i="3"/>
  <c r="K33" i="3"/>
  <c r="J33" i="3"/>
  <c r="L33" i="3" s="1"/>
  <c r="H33" i="3"/>
  <c r="G33" i="3"/>
  <c r="E33" i="3"/>
  <c r="D33" i="3"/>
  <c r="F33" i="3" s="1"/>
  <c r="R32" i="3"/>
  <c r="O32" i="3"/>
  <c r="K32" i="3"/>
  <c r="J32" i="3"/>
  <c r="H32" i="3"/>
  <c r="G32" i="3"/>
  <c r="I32" i="3" s="1"/>
  <c r="E32" i="3"/>
  <c r="D32" i="3"/>
  <c r="F32" i="3" s="1"/>
  <c r="O31" i="3"/>
  <c r="K31" i="3"/>
  <c r="J31" i="3"/>
  <c r="H31" i="3"/>
  <c r="G31" i="3"/>
  <c r="I31" i="3" s="1"/>
  <c r="E31" i="3"/>
  <c r="D31" i="3"/>
  <c r="R30" i="3"/>
  <c r="O30" i="3"/>
  <c r="K30" i="3"/>
  <c r="J30" i="3"/>
  <c r="L30" i="3" s="1"/>
  <c r="H30" i="3"/>
  <c r="I30" i="3" s="1"/>
  <c r="G30" i="3"/>
  <c r="E30" i="3"/>
  <c r="D30" i="3"/>
  <c r="R29" i="3"/>
  <c r="O29" i="3"/>
  <c r="K29" i="3"/>
  <c r="L29" i="3" s="1"/>
  <c r="J29" i="3"/>
  <c r="H29" i="3"/>
  <c r="G29" i="3"/>
  <c r="I29" i="3" s="1"/>
  <c r="E29" i="3"/>
  <c r="D29" i="3"/>
  <c r="F29" i="3" s="1"/>
  <c r="R28" i="3"/>
  <c r="O28" i="3"/>
  <c r="K28" i="3"/>
  <c r="J28" i="3"/>
  <c r="H28" i="3"/>
  <c r="G28" i="3"/>
  <c r="I28" i="3" s="1"/>
  <c r="F28" i="3"/>
  <c r="E28" i="3"/>
  <c r="D28" i="3"/>
  <c r="Q24" i="3"/>
  <c r="Q42" i="3" s="1"/>
  <c r="P24" i="3"/>
  <c r="P42" i="3" s="1"/>
  <c r="N24" i="3"/>
  <c r="N42" i="3" s="1"/>
  <c r="M24" i="3"/>
  <c r="M42" i="3" s="1"/>
  <c r="R23" i="3"/>
  <c r="O23" i="3"/>
  <c r="K23" i="3"/>
  <c r="J23" i="3"/>
  <c r="L23" i="3" s="1"/>
  <c r="H23" i="3"/>
  <c r="I23" i="3" s="1"/>
  <c r="G23" i="3"/>
  <c r="E23" i="3"/>
  <c r="D23" i="3"/>
  <c r="F23" i="3" s="1"/>
  <c r="R22" i="3"/>
  <c r="O22" i="3"/>
  <c r="K22" i="3"/>
  <c r="L22" i="3" s="1"/>
  <c r="J22" i="3"/>
  <c r="H22" i="3"/>
  <c r="G22" i="3"/>
  <c r="I22" i="3" s="1"/>
  <c r="E22" i="3"/>
  <c r="D22" i="3"/>
  <c r="F22" i="3" s="1"/>
  <c r="R21" i="3"/>
  <c r="O21" i="3"/>
  <c r="K21" i="3"/>
  <c r="J21" i="3"/>
  <c r="L21" i="3" s="1"/>
  <c r="H21" i="3"/>
  <c r="I21" i="3" s="1"/>
  <c r="E21" i="3"/>
  <c r="D21" i="3"/>
  <c r="R20" i="3"/>
  <c r="O20" i="3"/>
  <c r="K20" i="3"/>
  <c r="J20" i="3"/>
  <c r="L20" i="3" s="1"/>
  <c r="H20" i="3"/>
  <c r="I20" i="3" s="1"/>
  <c r="G20" i="3"/>
  <c r="E20" i="3"/>
  <c r="D20" i="3"/>
  <c r="F20" i="3" s="1"/>
  <c r="R19" i="3"/>
  <c r="O19" i="3"/>
  <c r="K19" i="3"/>
  <c r="L19" i="3" s="1"/>
  <c r="J19" i="3"/>
  <c r="H19" i="3"/>
  <c r="I19" i="3" s="1"/>
  <c r="E19" i="3"/>
  <c r="D19" i="3"/>
  <c r="F19" i="3" s="1"/>
  <c r="R18" i="3"/>
  <c r="O18" i="3"/>
  <c r="K18" i="3"/>
  <c r="J18" i="3"/>
  <c r="L18" i="3" s="1"/>
  <c r="I18" i="3"/>
  <c r="E18" i="3"/>
  <c r="D18" i="3"/>
  <c r="F18" i="3" s="1"/>
  <c r="R17" i="3"/>
  <c r="O17" i="3"/>
  <c r="K17" i="3"/>
  <c r="J17" i="3"/>
  <c r="L17" i="3" s="1"/>
  <c r="H17" i="3"/>
  <c r="G17" i="3"/>
  <c r="I17" i="3" s="1"/>
  <c r="E17" i="3"/>
  <c r="D17" i="3"/>
  <c r="F17" i="3" s="1"/>
  <c r="R16" i="3"/>
  <c r="O16" i="3"/>
  <c r="K16" i="3"/>
  <c r="K24" i="3" s="1"/>
  <c r="J16" i="3"/>
  <c r="H16" i="3"/>
  <c r="G16" i="3"/>
  <c r="E16" i="3"/>
  <c r="D16" i="3"/>
  <c r="R15" i="3"/>
  <c r="O15" i="3"/>
  <c r="K15" i="3"/>
  <c r="J15" i="3"/>
  <c r="L15" i="3" s="1"/>
  <c r="H15" i="3"/>
  <c r="I15" i="3" s="1"/>
  <c r="E15" i="3"/>
  <c r="D15" i="3"/>
  <c r="D8" i="3"/>
  <c r="D6" i="3"/>
  <c r="D4" i="3"/>
  <c r="F31" i="3" l="1"/>
  <c r="H41" i="3"/>
  <c r="E41" i="3"/>
  <c r="F34" i="3"/>
  <c r="F16" i="3"/>
  <c r="I33" i="3"/>
  <c r="J41" i="3"/>
  <c r="F30" i="3"/>
  <c r="F37" i="3"/>
  <c r="F41" i="3" s="1"/>
  <c r="L32" i="3"/>
  <c r="O41" i="3"/>
  <c r="I40" i="3"/>
  <c r="I41" i="3" s="1"/>
  <c r="G24" i="3"/>
  <c r="D24" i="3"/>
  <c r="O24" i="3"/>
  <c r="I16" i="3"/>
  <c r="D41" i="3"/>
  <c r="K41" i="3"/>
  <c r="K42" i="3" s="1"/>
  <c r="F21" i="3"/>
  <c r="F38" i="3"/>
  <c r="L39" i="3"/>
  <c r="R24" i="3"/>
  <c r="R42" i="3" s="1"/>
  <c r="R43" i="3" s="1"/>
  <c r="J24" i="3"/>
  <c r="J42" i="3" s="1"/>
  <c r="L31" i="3"/>
  <c r="R41" i="3"/>
  <c r="L38" i="3"/>
  <c r="I24" i="3"/>
  <c r="O42" i="3"/>
  <c r="O43" i="3" s="1"/>
  <c r="L28" i="3"/>
  <c r="G41" i="3"/>
  <c r="G42" i="3" s="1"/>
  <c r="F15" i="3"/>
  <c r="F24" i="3" s="1"/>
  <c r="L16" i="3"/>
  <c r="L24" i="3" s="1"/>
  <c r="H24" i="3"/>
  <c r="H42" i="3" s="1"/>
  <c r="E24" i="3"/>
  <c r="L41" i="3" l="1"/>
  <c r="I42" i="3"/>
  <c r="I43" i="3" s="1"/>
  <c r="E42" i="3"/>
  <c r="D42" i="3"/>
  <c r="L42" i="3"/>
  <c r="L43" i="3" s="1"/>
  <c r="F42" i="3"/>
  <c r="F43" i="3" s="1"/>
  <c r="Q39" i="2" l="1"/>
  <c r="N39" i="2"/>
  <c r="R38" i="2"/>
  <c r="P38" i="2"/>
  <c r="M38" i="2"/>
  <c r="O38" i="2" s="1"/>
  <c r="L38" i="2"/>
  <c r="K38" i="2"/>
  <c r="J38" i="2"/>
  <c r="H38" i="2"/>
  <c r="I38" i="2" s="1"/>
  <c r="G38" i="2"/>
  <c r="E38" i="2"/>
  <c r="D38" i="2"/>
  <c r="F38" i="2" s="1"/>
  <c r="R37" i="2"/>
  <c r="O37" i="2"/>
  <c r="K37" i="2"/>
  <c r="L37" i="2" s="1"/>
  <c r="J37" i="2"/>
  <c r="H37" i="2"/>
  <c r="G37" i="2"/>
  <c r="I37" i="2" s="1"/>
  <c r="E37" i="2"/>
  <c r="D37" i="2"/>
  <c r="F37" i="2" s="1"/>
  <c r="R36" i="2"/>
  <c r="O36" i="2"/>
  <c r="K36" i="2"/>
  <c r="J36" i="2"/>
  <c r="L36" i="2" s="1"/>
  <c r="H36" i="2"/>
  <c r="G36" i="2"/>
  <c r="I36" i="2" s="1"/>
  <c r="E36" i="2"/>
  <c r="D36" i="2"/>
  <c r="F36" i="2" s="1"/>
  <c r="P35" i="2"/>
  <c r="R35" i="2" s="1"/>
  <c r="M35" i="2"/>
  <c r="O35" i="2" s="1"/>
  <c r="K35" i="2"/>
  <c r="L35" i="2" s="1"/>
  <c r="J35" i="2"/>
  <c r="H35" i="2"/>
  <c r="G35" i="2"/>
  <c r="I35" i="2" s="1"/>
  <c r="E35" i="2"/>
  <c r="D35" i="2"/>
  <c r="R34" i="2"/>
  <c r="P34" i="2"/>
  <c r="M34" i="2"/>
  <c r="O34" i="2" s="1"/>
  <c r="K34" i="2"/>
  <c r="L34" i="2" s="1"/>
  <c r="J34" i="2"/>
  <c r="H34" i="2"/>
  <c r="I34" i="2" s="1"/>
  <c r="G34" i="2"/>
  <c r="E34" i="2"/>
  <c r="D34" i="2"/>
  <c r="F34" i="2" s="1"/>
  <c r="P33" i="2"/>
  <c r="R33" i="2" s="1"/>
  <c r="M33" i="2"/>
  <c r="M32" i="2" s="1"/>
  <c r="O32" i="2" s="1"/>
  <c r="K33" i="2"/>
  <c r="J33" i="2"/>
  <c r="H33" i="2"/>
  <c r="G33" i="2"/>
  <c r="I33" i="2" s="1"/>
  <c r="E33" i="2"/>
  <c r="D33" i="2"/>
  <c r="K32" i="2"/>
  <c r="J32" i="2"/>
  <c r="L32" i="2" s="1"/>
  <c r="H32" i="2"/>
  <c r="G32" i="2"/>
  <c r="F32" i="2"/>
  <c r="E32" i="2"/>
  <c r="D32" i="2"/>
  <c r="P31" i="2"/>
  <c r="R31" i="2" s="1"/>
  <c r="M31" i="2"/>
  <c r="O31" i="2" s="1"/>
  <c r="K31" i="2"/>
  <c r="J31" i="2"/>
  <c r="H31" i="2"/>
  <c r="G31" i="2"/>
  <c r="E31" i="2"/>
  <c r="D31" i="2"/>
  <c r="F31" i="2" s="1"/>
  <c r="P30" i="2"/>
  <c r="R30" i="2" s="1"/>
  <c r="M30" i="2"/>
  <c r="O30" i="2" s="1"/>
  <c r="K30" i="2"/>
  <c r="J30" i="2"/>
  <c r="L30" i="2" s="1"/>
  <c r="H30" i="2"/>
  <c r="G30" i="2"/>
  <c r="E30" i="2"/>
  <c r="D30" i="2"/>
  <c r="F30" i="2" s="1"/>
  <c r="P29" i="2"/>
  <c r="R29" i="2" s="1"/>
  <c r="M29" i="2"/>
  <c r="M39" i="2" s="1"/>
  <c r="K29" i="2"/>
  <c r="J29" i="2"/>
  <c r="L29" i="2" s="1"/>
  <c r="H29" i="2"/>
  <c r="G29" i="2"/>
  <c r="I29" i="2" s="1"/>
  <c r="E29" i="2"/>
  <c r="F29" i="2" s="1"/>
  <c r="D29" i="2"/>
  <c r="R28" i="2"/>
  <c r="O28" i="2"/>
  <c r="K28" i="2"/>
  <c r="J28" i="2"/>
  <c r="J39" i="2" s="1"/>
  <c r="H28" i="2"/>
  <c r="G28" i="2"/>
  <c r="E28" i="2"/>
  <c r="D28" i="2"/>
  <c r="F28" i="2" s="1"/>
  <c r="Q24" i="2"/>
  <c r="Q40" i="2" s="1"/>
  <c r="P24" i="2"/>
  <c r="N24" i="2"/>
  <c r="N40" i="2" s="1"/>
  <c r="M24" i="2"/>
  <c r="R23" i="2"/>
  <c r="O23" i="2"/>
  <c r="K23" i="2"/>
  <c r="J23" i="2"/>
  <c r="L23" i="2" s="1"/>
  <c r="H23" i="2"/>
  <c r="G23" i="2"/>
  <c r="I23" i="2" s="1"/>
  <c r="E23" i="2"/>
  <c r="D23" i="2"/>
  <c r="F23" i="2" s="1"/>
  <c r="R22" i="2"/>
  <c r="O22" i="2"/>
  <c r="K22" i="2"/>
  <c r="J22" i="2"/>
  <c r="H22" i="2"/>
  <c r="G22" i="2"/>
  <c r="I22" i="2" s="1"/>
  <c r="E22" i="2"/>
  <c r="D22" i="2"/>
  <c r="R21" i="2"/>
  <c r="O21" i="2"/>
  <c r="K21" i="2"/>
  <c r="L21" i="2" s="1"/>
  <c r="J21" i="2"/>
  <c r="H21" i="2"/>
  <c r="I21" i="2" s="1"/>
  <c r="G21" i="2"/>
  <c r="E21" i="2"/>
  <c r="D21" i="2"/>
  <c r="F21" i="2" s="1"/>
  <c r="R20" i="2"/>
  <c r="O20" i="2"/>
  <c r="K20" i="2"/>
  <c r="L20" i="2" s="1"/>
  <c r="J20" i="2"/>
  <c r="H20" i="2"/>
  <c r="G20" i="2"/>
  <c r="I20" i="2" s="1"/>
  <c r="E20" i="2"/>
  <c r="D20" i="2"/>
  <c r="R19" i="2"/>
  <c r="O19" i="2"/>
  <c r="K19" i="2"/>
  <c r="J19" i="2"/>
  <c r="L19" i="2" s="1"/>
  <c r="H19" i="2"/>
  <c r="G19" i="2"/>
  <c r="F19" i="2"/>
  <c r="E19" i="2"/>
  <c r="D19" i="2"/>
  <c r="R18" i="2"/>
  <c r="O18" i="2"/>
  <c r="K18" i="2"/>
  <c r="J18" i="2"/>
  <c r="H18" i="2"/>
  <c r="G18" i="2"/>
  <c r="I18" i="2" s="1"/>
  <c r="E18" i="2"/>
  <c r="F18" i="2" s="1"/>
  <c r="D18" i="2"/>
  <c r="R17" i="2"/>
  <c r="O17" i="2"/>
  <c r="K17" i="2"/>
  <c r="J17" i="2"/>
  <c r="L17" i="2" s="1"/>
  <c r="H17" i="2"/>
  <c r="G17" i="2"/>
  <c r="E17" i="2"/>
  <c r="D17" i="2"/>
  <c r="F17" i="2" s="1"/>
  <c r="R16" i="2"/>
  <c r="O16" i="2"/>
  <c r="K16" i="2"/>
  <c r="L16" i="2" s="1"/>
  <c r="J16" i="2"/>
  <c r="H16" i="2"/>
  <c r="G16" i="2"/>
  <c r="I16" i="2" s="1"/>
  <c r="E16" i="2"/>
  <c r="D16" i="2"/>
  <c r="F16" i="2" s="1"/>
  <c r="R15" i="2"/>
  <c r="O15" i="2"/>
  <c r="K15" i="2"/>
  <c r="J15" i="2"/>
  <c r="H15" i="2"/>
  <c r="G15" i="2"/>
  <c r="I15" i="2" s="1"/>
  <c r="F15" i="2"/>
  <c r="E15" i="2"/>
  <c r="D15" i="2"/>
  <c r="D8" i="2"/>
  <c r="D6" i="2"/>
  <c r="D4" i="2"/>
  <c r="J24" i="2" l="1"/>
  <c r="L28" i="2"/>
  <c r="G39" i="2"/>
  <c r="H24" i="2"/>
  <c r="H40" i="2" s="1"/>
  <c r="L22" i="2"/>
  <c r="E39" i="2"/>
  <c r="P32" i="2"/>
  <c r="R32" i="2" s="1"/>
  <c r="L33" i="2"/>
  <c r="O24" i="2"/>
  <c r="E24" i="2"/>
  <c r="E40" i="2" s="1"/>
  <c r="L18" i="2"/>
  <c r="M40" i="2"/>
  <c r="L39" i="2"/>
  <c r="R24" i="2"/>
  <c r="I17" i="2"/>
  <c r="I24" i="2" s="1"/>
  <c r="I19" i="2"/>
  <c r="F20" i="2"/>
  <c r="F24" i="2" s="1"/>
  <c r="F22" i="2"/>
  <c r="H39" i="2"/>
  <c r="I30" i="2"/>
  <c r="L31" i="2"/>
  <c r="I32" i="2"/>
  <c r="F33" i="2"/>
  <c r="F35" i="2"/>
  <c r="J40" i="2"/>
  <c r="R39" i="2"/>
  <c r="R40" i="2" s="1"/>
  <c r="R41" i="2" s="1"/>
  <c r="F39" i="2"/>
  <c r="G24" i="2"/>
  <c r="G40" i="2" s="1"/>
  <c r="K24" i="2"/>
  <c r="K39" i="2"/>
  <c r="D24" i="2"/>
  <c r="I28" i="2"/>
  <c r="O29" i="2"/>
  <c r="O39" i="2" s="1"/>
  <c r="O40" i="2" s="1"/>
  <c r="O41" i="2" s="1"/>
  <c r="O33" i="2"/>
  <c r="D39" i="2"/>
  <c r="P39" i="2"/>
  <c r="P40" i="2" s="1"/>
  <c r="L15" i="2"/>
  <c r="L24" i="2" s="1"/>
  <c r="L40" i="2" s="1"/>
  <c r="L41" i="2" s="1"/>
  <c r="I31" i="2"/>
  <c r="I39" i="2" l="1"/>
  <c r="I40" i="2" s="1"/>
  <c r="I41" i="2" s="1"/>
  <c r="D40" i="2"/>
  <c r="F40" i="2"/>
  <c r="F41" i="2" s="1"/>
  <c r="K40" i="2"/>
</calcChain>
</file>

<file path=xl/sharedStrings.xml><?xml version="1.0" encoding="utf-8"?>
<sst xmlns="http://schemas.openxmlformats.org/spreadsheetml/2006/main" count="450" uniqueCount="101">
  <si>
    <t>Střednědobý výhled hospodaření příspěvkové organizace na období let 2025-2026</t>
  </si>
  <si>
    <t>Název organizace:</t>
  </si>
  <si>
    <t>IČO:</t>
  </si>
  <si>
    <t>Sídlo:</t>
  </si>
  <si>
    <t xml:space="preserve">Poř.č. řádku </t>
  </si>
  <si>
    <t>Ukazatel</t>
  </si>
  <si>
    <t>Skutečnost 2022</t>
  </si>
  <si>
    <t>Plán 2023</t>
  </si>
  <si>
    <t>Požadavek na rozpočet 2024</t>
  </si>
  <si>
    <t>Výhled rozpočtu 2025</t>
  </si>
  <si>
    <t>Výhled rozpočtu 2026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</si>
  <si>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</si>
  <si>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</si>
  <si>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</si>
  <si>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</si>
  <si>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</si>
  <si>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</si>
  <si>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</si>
  <si>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</si>
  <si>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</si>
  <si>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</si>
  <si>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</si>
  <si>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</si>
  <si>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</si>
  <si>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</si>
  <si>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</si>
  <si>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</si>
  <si>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</si>
  <si>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</si>
  <si>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</si>
  <si>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</si>
  <si>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</si>
  <si>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</si>
  <si>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</si>
  <si>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</si>
  <si>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</si>
  <si>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</si>
  <si>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</si>
  <si>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</si>
  <si>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</si>
  <si>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</si>
  <si>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</si>
  <si>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</si>
  <si>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</si>
  <si>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</si>
  <si>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</si>
  <si>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</si>
  <si>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</si>
  <si>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</si>
  <si>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</si>
  <si>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</si>
  <si>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</si>
  <si>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</si>
  <si>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</si>
  <si>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</si>
  <si>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</si>
  <si>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</si>
  <si>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</si>
  <si>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</si>
  <si>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</si>
  <si>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</si>
  <si>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</si>
  <si>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</si>
  <si>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</si>
  <si>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</si>
  <si>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</si>
  <si>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</si>
  <si>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</si>
  <si>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</si>
  <si>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</si>
  <si>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</si>
  <si>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</si>
  <si>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</si>
  <si>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</si>
  <si>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</si>
  <si>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</si>
  <si>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</si>
  <si>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</si>
  <si>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</si>
  <si>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</si>
  <si>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</si>
  <si>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</si>
  <si>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</si>
  <si>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</si>
  <si>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</si>
  <si>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</si>
  <si>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</si>
  <si>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</si>
  <si>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</si>
  <si>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</si>
  <si>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</si>
  <si>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</si>
  <si>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</si>
  <si>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</si>
  <si>
    <t>Mgr. Bedřich Fryč</t>
  </si>
  <si>
    <t>Aktivace dřevní hmoty</t>
  </si>
  <si>
    <t>Tvorba a zúčtování rezerv</t>
  </si>
  <si>
    <t>Petr Markes, ředitel</t>
  </si>
  <si>
    <t xml:space="preserve">Edita Drexlerová </t>
  </si>
  <si>
    <t xml:space="preserve">Mgr. Vlasta Marková </t>
  </si>
  <si>
    <t xml:space="preserve">                                                                                                           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</si>
</sst>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54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164" fontId="0" fillId="0" borderId="31" xfId="0" applyNumberFormat="1" applyFont="1" applyFill="1" applyBorder="1" applyAlignment="1" applyProtection="1">
      <alignment horizontal="right"/>
      <protection locked="0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5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164" fontId="0" fillId="0" borderId="36" xfId="0" applyNumberFormat="1" applyFont="1" applyFill="1" applyBorder="1" applyAlignment="1" applyProtection="1">
      <alignment horizontal="right"/>
      <protection locked="0"/>
    </xf>
    <xf numFmtId="0" fontId="4" fillId="7" borderId="33" xfId="0" applyFont="1" applyFill="1" applyBorder="1" applyProtection="1"/>
    <xf numFmtId="164" fontId="0" fillId="6" borderId="37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7" xfId="0" applyNumberFormat="1" applyFont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center"/>
    </xf>
    <xf numFmtId="0" fontId="0" fillId="0" borderId="39" xfId="0" applyBorder="1" applyAlignment="1" applyProtection="1">
      <alignment horizontal="left" indent="5"/>
    </xf>
    <xf numFmtId="164" fontId="0" fillId="0" borderId="41" xfId="0" applyNumberFormat="1" applyFont="1" applyFill="1" applyBorder="1" applyAlignment="1" applyProtection="1">
      <alignment horizontal="right"/>
    </xf>
    <xf numFmtId="164" fontId="0" fillId="0" borderId="42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Fill="1" applyBorder="1" applyAlignment="1" applyProtection="1">
      <alignment horizontal="right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4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0" fontId="0" fillId="0" borderId="24" xfId="0" applyBorder="1" applyProtection="1"/>
    <xf numFmtId="164" fontId="0" fillId="0" borderId="46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5" xfId="0" applyNumberFormat="1" applyFont="1" applyFill="1" applyBorder="1" applyProtection="1">
      <protection locked="0"/>
    </xf>
    <xf numFmtId="164" fontId="0" fillId="0" borderId="47" xfId="0" applyNumberFormat="1" applyFont="1" applyBorder="1" applyProtection="1">
      <protection locked="0"/>
    </xf>
    <xf numFmtId="164" fontId="0" fillId="6" borderId="47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8" xfId="0" applyFill="1" applyBorder="1" applyAlignment="1" applyProtection="1">
      <alignment horizontal="center"/>
    </xf>
    <xf numFmtId="0" fontId="0" fillId="0" borderId="49" xfId="0" applyBorder="1" applyProtection="1"/>
    <xf numFmtId="164" fontId="0" fillId="0" borderId="50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1" xfId="0" applyFont="1" applyFill="1" applyBorder="1" applyAlignment="1" applyProtection="1">
      <alignment horizontal="center"/>
    </xf>
    <xf numFmtId="0" fontId="5" fillId="8" borderId="51" xfId="0" applyFont="1" applyFill="1" applyBorder="1" applyAlignment="1" applyProtection="1">
      <alignment horizontal="left"/>
    </xf>
    <xf numFmtId="165" fontId="9" fillId="9" borderId="51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5" fontId="9" fillId="9" borderId="42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164" fontId="1" fillId="0" borderId="52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164" fontId="1" fillId="0" borderId="53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164" fontId="1" fillId="0" borderId="5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5" xfId="0" applyFont="1" applyFill="1" applyBorder="1" applyProtection="1"/>
    <xf numFmtId="164" fontId="1" fillId="12" borderId="35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5" xfId="0" applyFont="1" applyFill="1" applyBorder="1" applyProtection="1"/>
    <xf numFmtId="164" fontId="1" fillId="0" borderId="35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5" xfId="0" applyFont="1" applyFill="1" applyBorder="1" applyProtection="1"/>
    <xf numFmtId="164" fontId="1" fillId="0" borderId="35" xfId="0" applyNumberFormat="1" applyFont="1" applyFill="1" applyBorder="1" applyProtection="1">
      <protection locked="0"/>
    </xf>
    <xf numFmtId="0" fontId="1" fillId="12" borderId="40" xfId="0" applyFont="1" applyFill="1" applyBorder="1" applyAlignment="1" applyProtection="1">
      <alignment horizontal="left"/>
    </xf>
    <xf numFmtId="0" fontId="1" fillId="12" borderId="42" xfId="0" applyFont="1" applyFill="1" applyBorder="1" applyAlignment="1" applyProtection="1">
      <alignment horizontal="left"/>
    </xf>
    <xf numFmtId="0" fontId="0" fillId="0" borderId="42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14" fillId="0" borderId="56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6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8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  <xf numFmtId="165" fontId="9" fillId="9" borderId="12" xfId="0" applyNumberFormat="1" applyFont="1" applyFill="1" applyBorder="1" applyAlignment="1" applyProtection="1"/>
    <xf numFmtId="10" fontId="0" fillId="2" borderId="0" xfId="0" applyNumberFormat="1" applyFill="1"/>
    <xf numFmtId="0" fontId="2" fillId="2" borderId="0" xfId="0" applyFont="1" applyFill="1"/>
    <xf numFmtId="49" fontId="4" fillId="2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/>
    <xf numFmtId="164" fontId="0" fillId="0" borderId="25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Protection="1">
      <protection locked="0"/>
    </xf>
    <xf numFmtId="164" fontId="0" fillId="0" borderId="29" xfId="0" applyNumberFormat="1" applyBorder="1" applyProtection="1">
      <protection locked="0"/>
    </xf>
    <xf numFmtId="164" fontId="0" fillId="0" borderId="30" xfId="0" applyNumberFormat="1" applyBorder="1" applyAlignment="1">
      <alignment horizontal="right"/>
    </xf>
    <xf numFmtId="164" fontId="0" fillId="0" borderId="31" xfId="0" applyNumberFormat="1" applyBorder="1" applyAlignment="1" applyProtection="1">
      <alignment horizontal="right"/>
      <protection locked="0"/>
    </xf>
    <xf numFmtId="0" fontId="0" fillId="0" borderId="32" xfId="0" applyBorder="1" applyAlignment="1">
      <alignment horizontal="center"/>
    </xf>
    <xf numFmtId="0" fontId="0" fillId="5" borderId="33" xfId="0" applyFill="1" applyBorder="1"/>
    <xf numFmtId="164" fontId="0" fillId="6" borderId="26" xfId="0" applyNumberFormat="1" applyFill="1" applyBorder="1" applyAlignment="1" applyProtection="1">
      <alignment horizontal="right"/>
      <protection locked="0"/>
    </xf>
    <xf numFmtId="164" fontId="0" fillId="0" borderId="32" xfId="0" applyNumberFormat="1" applyBorder="1" applyProtection="1">
      <protection locked="0"/>
    </xf>
    <xf numFmtId="164" fontId="0" fillId="0" borderId="35" xfId="0" applyNumberFormat="1" applyBorder="1" applyProtection="1">
      <protection locked="0"/>
    </xf>
    <xf numFmtId="164" fontId="0" fillId="0" borderId="33" xfId="0" applyNumberFormat="1" applyBorder="1" applyAlignment="1">
      <alignment horizontal="right"/>
    </xf>
    <xf numFmtId="164" fontId="0" fillId="0" borderId="36" xfId="0" applyNumberFormat="1" applyBorder="1" applyAlignment="1" applyProtection="1">
      <alignment horizontal="right"/>
      <protection locked="0"/>
    </xf>
    <xf numFmtId="164" fontId="0" fillId="0" borderId="34" xfId="0" applyNumberFormat="1" applyBorder="1" applyAlignment="1" applyProtection="1">
      <alignment horizontal="right"/>
      <protection locked="0"/>
    </xf>
    <xf numFmtId="0" fontId="4" fillId="7" borderId="33" xfId="0" applyFont="1" applyFill="1" applyBorder="1"/>
    <xf numFmtId="164" fontId="0" fillId="6" borderId="37" xfId="0" applyNumberFormat="1" applyFill="1" applyBorder="1" applyAlignment="1" applyProtection="1">
      <alignment horizontal="right"/>
      <protection locked="0"/>
    </xf>
    <xf numFmtId="0" fontId="4" fillId="0" borderId="33" xfId="0" applyFont="1" applyBorder="1" applyAlignment="1">
      <alignment horizontal="left"/>
    </xf>
    <xf numFmtId="0" fontId="4" fillId="0" borderId="33" xfId="0" applyFont="1" applyBorder="1"/>
    <xf numFmtId="0" fontId="6" fillId="0" borderId="33" xfId="0" applyFont="1" applyBorder="1"/>
    <xf numFmtId="0" fontId="0" fillId="0" borderId="33" xfId="0" applyBorder="1"/>
    <xf numFmtId="164" fontId="0" fillId="0" borderId="37" xfId="0" applyNumberFormat="1" applyBorder="1" applyAlignment="1" applyProtection="1">
      <alignment horizontal="right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left" indent="5"/>
    </xf>
    <xf numFmtId="164" fontId="0" fillId="0" borderId="44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2" xfId="0" applyNumberFormat="1" applyBorder="1" applyAlignment="1" applyProtection="1">
      <alignment horizontal="right"/>
      <protection locked="0"/>
    </xf>
    <xf numFmtId="164" fontId="0" fillId="0" borderId="43" xfId="0" applyNumberFormat="1" applyBorder="1" applyAlignment="1" applyProtection="1">
      <alignment horizontal="right"/>
      <protection locked="0"/>
    </xf>
    <xf numFmtId="164" fontId="0" fillId="0" borderId="40" xfId="0" applyNumberFormat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/>
    </xf>
    <xf numFmtId="0" fontId="1" fillId="4" borderId="13" xfId="0" applyFont="1" applyFill="1" applyBorder="1"/>
    <xf numFmtId="164" fontId="1" fillId="4" borderId="11" xfId="0" applyNumberFormat="1" applyFont="1" applyFill="1" applyBorder="1" applyAlignment="1">
      <alignment horizontal="right"/>
    </xf>
    <xf numFmtId="164" fontId="1" fillId="4" borderId="12" xfId="0" applyNumberFormat="1" applyFont="1" applyFill="1" applyBorder="1" applyAlignment="1">
      <alignment horizontal="right"/>
    </xf>
    <xf numFmtId="164" fontId="1" fillId="4" borderId="44" xfId="0" applyNumberFormat="1" applyFont="1" applyFill="1" applyBorder="1" applyAlignment="1">
      <alignment horizontal="right"/>
    </xf>
    <xf numFmtId="164" fontId="1" fillId="4" borderId="18" xfId="0" applyNumberFormat="1" applyFont="1" applyFill="1" applyBorder="1" applyAlignment="1">
      <alignment horizontal="right"/>
    </xf>
    <xf numFmtId="0" fontId="0" fillId="7" borderId="12" xfId="0" applyFill="1" applyBorder="1" applyAlignment="1">
      <alignment horizontal="center"/>
    </xf>
    <xf numFmtId="0" fontId="1" fillId="7" borderId="15" xfId="0" applyFont="1" applyFill="1" applyBorder="1"/>
    <xf numFmtId="164" fontId="0" fillId="0" borderId="46" xfId="0" applyNumberFormat="1" applyBorder="1" applyProtection="1">
      <protection locked="0"/>
    </xf>
    <xf numFmtId="164" fontId="0" fillId="6" borderId="35" xfId="0" applyNumberFormat="1" applyFill="1" applyBorder="1" applyProtection="1">
      <protection locked="0"/>
    </xf>
    <xf numFmtId="164" fontId="0" fillId="0" borderId="47" xfId="0" applyNumberFormat="1" applyBorder="1" applyProtection="1">
      <protection locked="0"/>
    </xf>
    <xf numFmtId="164" fontId="0" fillId="6" borderId="47" xfId="0" applyNumberFormat="1" applyFill="1" applyBorder="1" applyProtection="1">
      <protection locked="0"/>
    </xf>
    <xf numFmtId="0" fontId="4" fillId="0" borderId="33" xfId="0" applyFont="1" applyBorder="1" applyAlignment="1">
      <alignment horizontal="left" indent="5"/>
    </xf>
    <xf numFmtId="0" fontId="0" fillId="0" borderId="48" xfId="0" applyBorder="1" applyAlignment="1">
      <alignment horizontal="center"/>
    </xf>
    <xf numFmtId="0" fontId="0" fillId="0" borderId="49" xfId="0" applyBorder="1"/>
    <xf numFmtId="164" fontId="0" fillId="0" borderId="50" xfId="0" applyNumberFormat="1" applyBorder="1" applyProtection="1">
      <protection locked="0"/>
    </xf>
    <xf numFmtId="0" fontId="1" fillId="7" borderId="14" xfId="0" applyFont="1" applyFill="1" applyBorder="1"/>
    <xf numFmtId="164" fontId="1" fillId="7" borderId="17" xfId="0" applyNumberFormat="1" applyFont="1" applyFill="1" applyBorder="1"/>
    <xf numFmtId="164" fontId="1" fillId="7" borderId="15" xfId="0" applyNumberFormat="1" applyFont="1" applyFill="1" applyBorder="1"/>
    <xf numFmtId="164" fontId="1" fillId="7" borderId="14" xfId="0" applyNumberFormat="1" applyFont="1" applyFill="1" applyBorder="1"/>
    <xf numFmtId="164" fontId="1" fillId="7" borderId="19" xfId="0" applyNumberFormat="1" applyFont="1" applyFill="1" applyBorder="1"/>
    <xf numFmtId="164" fontId="1" fillId="7" borderId="22" xfId="0" applyNumberFormat="1" applyFont="1" applyFill="1" applyBorder="1"/>
    <xf numFmtId="0" fontId="5" fillId="0" borderId="51" xfId="0" applyFont="1" applyBorder="1" applyAlignment="1">
      <alignment horizontal="center"/>
    </xf>
    <xf numFmtId="0" fontId="5" fillId="8" borderId="51" xfId="0" applyFont="1" applyFill="1" applyBorder="1" applyAlignment="1">
      <alignment horizontal="left"/>
    </xf>
    <xf numFmtId="165" fontId="9" fillId="9" borderId="51" xfId="0" applyNumberFormat="1" applyFont="1" applyFill="1" applyBorder="1"/>
    <xf numFmtId="165" fontId="9" fillId="9" borderId="11" xfId="0" applyNumberFormat="1" applyFont="1" applyFill="1" applyBorder="1"/>
    <xf numFmtId="165" fontId="9" fillId="9" borderId="12" xfId="0" applyNumberFormat="1" applyFont="1" applyFill="1" applyBorder="1"/>
    <xf numFmtId="165" fontId="9" fillId="9" borderId="42" xfId="0" applyNumberFormat="1" applyFont="1" applyFill="1" applyBorder="1"/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0" fontId="10" fillId="10" borderId="3" xfId="0" applyFont="1" applyFill="1" applyBorder="1"/>
    <xf numFmtId="164" fontId="11" fillId="10" borderId="5" xfId="0" applyNumberFormat="1" applyFont="1" applyFill="1" applyBorder="1"/>
    <xf numFmtId="165" fontId="10" fillId="11" borderId="15" xfId="0" applyNumberFormat="1" applyFont="1" applyFill="1" applyBorder="1"/>
    <xf numFmtId="164" fontId="11" fillId="10" borderId="4" xfId="0" applyNumberFormat="1" applyFont="1" applyFill="1" applyBorder="1"/>
    <xf numFmtId="165" fontId="10" fillId="11" borderId="14" xfId="0" applyNumberFormat="1" applyFont="1" applyFill="1" applyBorder="1"/>
    <xf numFmtId="0" fontId="10" fillId="10" borderId="6" xfId="0" applyFont="1" applyFill="1" applyBorder="1"/>
    <xf numFmtId="0" fontId="10" fillId="10" borderId="7" xfId="0" applyFont="1" applyFill="1" applyBorder="1"/>
    <xf numFmtId="0" fontId="0" fillId="2" borderId="0" xfId="0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164" fontId="1" fillId="0" borderId="52" xfId="0" applyNumberFormat="1" applyFont="1" applyBorder="1"/>
    <xf numFmtId="164" fontId="11" fillId="2" borderId="0" xfId="0" applyNumberFormat="1" applyFont="1" applyFill="1" applyAlignment="1">
      <alignment horizontal="right"/>
    </xf>
    <xf numFmtId="164" fontId="1" fillId="0" borderId="53" xfId="0" applyNumberFormat="1" applyFont="1" applyBorder="1"/>
    <xf numFmtId="164" fontId="1" fillId="2" borderId="0" xfId="0" applyNumberFormat="1" applyFont="1" applyFill="1" applyProtection="1">
      <protection locked="0"/>
    </xf>
    <xf numFmtId="164" fontId="12" fillId="10" borderId="4" xfId="0" applyNumberFormat="1" applyFont="1" applyFill="1" applyBorder="1" applyAlignment="1">
      <alignment horizontal="center" wrapText="1"/>
    </xf>
    <xf numFmtId="164" fontId="12" fillId="2" borderId="0" xfId="0" applyNumberFormat="1" applyFont="1" applyFill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center"/>
    </xf>
    <xf numFmtId="164" fontId="1" fillId="0" borderId="54" xfId="0" applyNumberFormat="1" applyFont="1" applyBorder="1" applyProtection="1">
      <protection locked="0"/>
    </xf>
    <xf numFmtId="164" fontId="1" fillId="0" borderId="22" xfId="0" applyNumberFormat="1" applyFont="1" applyBorder="1" applyProtection="1">
      <protection locked="0"/>
    </xf>
    <xf numFmtId="0" fontId="1" fillId="12" borderId="35" xfId="0" applyFont="1" applyFill="1" applyBorder="1"/>
    <xf numFmtId="164" fontId="1" fillId="12" borderId="35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35" xfId="0" applyFont="1" applyBorder="1"/>
    <xf numFmtId="164" fontId="1" fillId="0" borderId="35" xfId="0" applyNumberFormat="1" applyFont="1" applyBorder="1"/>
    <xf numFmtId="164" fontId="1" fillId="2" borderId="0" xfId="0" applyNumberFormat="1" applyFont="1" applyFill="1" applyAlignment="1" applyProtection="1">
      <alignment horizontal="right"/>
      <protection locked="0"/>
    </xf>
    <xf numFmtId="0" fontId="7" fillId="0" borderId="35" xfId="0" applyFont="1" applyBorder="1"/>
    <xf numFmtId="164" fontId="1" fillId="0" borderId="35" xfId="0" applyNumberFormat="1" applyFont="1" applyBorder="1" applyProtection="1">
      <protection locked="0"/>
    </xf>
    <xf numFmtId="0" fontId="1" fillId="12" borderId="40" xfId="0" applyFont="1" applyFill="1" applyBorder="1" applyAlignment="1">
      <alignment horizontal="left"/>
    </xf>
    <xf numFmtId="0" fontId="1" fillId="12" borderId="42" xfId="0" applyFont="1" applyFill="1" applyBorder="1" applyAlignment="1">
      <alignment horizontal="left"/>
    </xf>
    <xf numFmtId="0" fontId="0" fillId="0" borderId="42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14" fillId="0" borderId="56" xfId="1" applyFont="1" applyBorder="1"/>
    <xf numFmtId="0" fontId="1" fillId="0" borderId="0" xfId="0" applyFont="1" applyAlignment="1" applyProtection="1">
      <alignment horizontal="left"/>
      <protection locked="0"/>
    </xf>
    <xf numFmtId="0" fontId="14" fillId="0" borderId="0" xfId="1" applyFont="1"/>
    <xf numFmtId="0" fontId="14" fillId="0" borderId="0" xfId="0" applyFont="1"/>
    <xf numFmtId="0" fontId="14" fillId="0" borderId="25" xfId="1" applyFont="1" applyBorder="1"/>
    <xf numFmtId="0" fontId="14" fillId="0" borderId="31" xfId="0" applyFont="1" applyBorder="1"/>
    <xf numFmtId="0" fontId="1" fillId="0" borderId="31" xfId="0" applyFont="1" applyBorder="1" applyAlignment="1" applyProtection="1">
      <alignment horizontal="left"/>
      <protection locked="0"/>
    </xf>
    <xf numFmtId="0" fontId="0" fillId="0" borderId="31" xfId="0" applyBorder="1"/>
    <xf numFmtId="0" fontId="0" fillId="0" borderId="58" xfId="0" applyBorder="1"/>
    <xf numFmtId="0" fontId="14" fillId="2" borderId="0" xfId="1" applyFont="1" applyFill="1"/>
    <xf numFmtId="0" fontId="14" fillId="2" borderId="0" xfId="0" applyFont="1" applyFill="1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14" fontId="1" fillId="13" borderId="0" xfId="0" applyNumberFormat="1" applyFont="1" applyFill="1" applyAlignment="1" applyProtection="1">
      <alignment horizontal="left"/>
      <protection locked="0"/>
    </xf>
    <xf numFmtId="0" fontId="1" fillId="13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13" borderId="0" xfId="0" applyFont="1" applyFill="1" applyAlignment="1">
      <alignment horizontal="left"/>
    </xf>
    <xf numFmtId="10" fontId="0" fillId="0" borderId="0" xfId="0" applyNumberFormat="1"/>
    <xf numFmtId="0" fontId="1" fillId="12" borderId="12" xfId="0" applyFont="1" applyFill="1" applyBorder="1" applyAlignment="1" applyProtection="1">
      <alignment horizontal="left" vertic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0" fontId="1" fillId="0" borderId="56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12" borderId="21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164" fontId="0" fillId="0" borderId="11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11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1" fillId="12" borderId="12" xfId="0" applyFont="1" applyFill="1" applyBorder="1" applyAlignment="1">
      <alignment horizontal="left" vertical="center"/>
    </xf>
    <xf numFmtId="0" fontId="1" fillId="12" borderId="19" xfId="0" applyFont="1" applyFill="1" applyBorder="1" applyAlignment="1">
      <alignment horizontal="left" vertical="center"/>
    </xf>
    <xf numFmtId="164" fontId="1" fillId="0" borderId="42" xfId="0" applyNumberFormat="1" applyFont="1" applyBorder="1" applyAlignment="1" applyProtection="1">
      <alignment horizontal="left"/>
      <protection locked="0"/>
    </xf>
    <xf numFmtId="0" fontId="1" fillId="0" borderId="5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1" fillId="12" borderId="21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7" fillId="7" borderId="13" xfId="0" applyNumberFormat="1" applyFont="1" applyFill="1" applyBorder="1" applyAlignment="1">
      <alignment horizontal="center"/>
    </xf>
    <xf numFmtId="164" fontId="7" fillId="7" borderId="18" xfId="0" applyNumberFormat="1" applyFont="1" applyFill="1" applyBorder="1" applyAlignment="1">
      <alignment horizontal="center"/>
    </xf>
    <xf numFmtId="164" fontId="7" fillId="7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Normální" xfId="0" builtinId="0"/>
    <cellStyle name="normální_Tabulka školy, návrh rozpočt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CHK\CHK%20-%20NR%202024%20+%20SVR%202025-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M&#283;Lesy\M&#283;Lesy%20-%20NR%202024%20+%20SVR%202025-2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&#352;koln&#237;%20NR%202024,%20SVR%202025-26_06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4">
          <cell r="D4" t="str">
            <v>Chomutovská knihovna, příspěvková organizace</v>
          </cell>
        </row>
        <row r="6">
          <cell r="D6" t="str">
            <v>00360589</v>
          </cell>
        </row>
        <row r="8">
          <cell r="D8" t="str">
            <v>Palackého 4995, 430 01 Chomutov</v>
          </cell>
        </row>
        <row r="15">
          <cell r="G15">
            <v>3080.5</v>
          </cell>
          <cell r="H15">
            <v>0</v>
          </cell>
          <cell r="M15">
            <v>3004</v>
          </cell>
          <cell r="N15">
            <v>0</v>
          </cell>
          <cell r="Y15">
            <v>3009</v>
          </cell>
          <cell r="Z15">
            <v>0</v>
          </cell>
        </row>
        <row r="16">
          <cell r="G16">
            <v>26431.200000000001</v>
          </cell>
          <cell r="M16">
            <v>28618</v>
          </cell>
          <cell r="Y16">
            <v>29553</v>
          </cell>
        </row>
        <row r="17">
          <cell r="G17">
            <v>0</v>
          </cell>
          <cell r="M17">
            <v>0</v>
          </cell>
          <cell r="Y17">
            <v>0</v>
          </cell>
        </row>
        <row r="18">
          <cell r="G18">
            <v>1459.4</v>
          </cell>
          <cell r="M18">
            <v>1300</v>
          </cell>
          <cell r="Y18">
            <v>1497</v>
          </cell>
        </row>
        <row r="19">
          <cell r="G19">
            <v>46</v>
          </cell>
          <cell r="M19">
            <v>46</v>
          </cell>
          <cell r="Y19">
            <v>46</v>
          </cell>
        </row>
        <row r="20">
          <cell r="M20">
            <v>0</v>
          </cell>
          <cell r="Y20">
            <v>0</v>
          </cell>
        </row>
        <row r="21">
          <cell r="G21">
            <v>425.2</v>
          </cell>
          <cell r="M21">
            <v>395</v>
          </cell>
          <cell r="Y21">
            <v>395</v>
          </cell>
        </row>
        <row r="22">
          <cell r="G22">
            <v>687</v>
          </cell>
          <cell r="M22">
            <v>730</v>
          </cell>
          <cell r="Y22">
            <v>570</v>
          </cell>
        </row>
        <row r="23">
          <cell r="G23">
            <v>31.5</v>
          </cell>
          <cell r="M23">
            <v>30</v>
          </cell>
          <cell r="Y23">
            <v>30</v>
          </cell>
        </row>
        <row r="28">
          <cell r="G28">
            <v>819.5</v>
          </cell>
          <cell r="M28">
            <v>1500</v>
          </cell>
          <cell r="Y28">
            <v>1500</v>
          </cell>
        </row>
        <row r="29">
          <cell r="G29">
            <v>3217.3500000000004</v>
          </cell>
          <cell r="M29">
            <v>3293</v>
          </cell>
          <cell r="Y29">
            <v>3356</v>
          </cell>
        </row>
        <row r="30">
          <cell r="G30">
            <v>1889.88</v>
          </cell>
          <cell r="M30">
            <v>2405</v>
          </cell>
          <cell r="Y30">
            <v>1995</v>
          </cell>
        </row>
        <row r="31">
          <cell r="G31">
            <v>2938.12</v>
          </cell>
          <cell r="M31">
            <v>2621</v>
          </cell>
          <cell r="Y31">
            <v>3015</v>
          </cell>
        </row>
        <row r="32">
          <cell r="G32">
            <v>14982.900000000001</v>
          </cell>
          <cell r="M32">
            <v>16170</v>
          </cell>
          <cell r="Y32">
            <v>16955</v>
          </cell>
        </row>
        <row r="33">
          <cell r="G33">
            <v>14061.86</v>
          </cell>
          <cell r="M33">
            <v>14985</v>
          </cell>
          <cell r="Y33">
            <v>15820</v>
          </cell>
        </row>
        <row r="34">
          <cell r="G34">
            <v>921</v>
          </cell>
          <cell r="M34">
            <v>1185</v>
          </cell>
          <cell r="Y34">
            <v>1135</v>
          </cell>
        </row>
        <row r="35">
          <cell r="G35">
            <v>4711.03</v>
          </cell>
          <cell r="M35">
            <v>5118</v>
          </cell>
          <cell r="Y35">
            <v>5322</v>
          </cell>
        </row>
        <row r="36">
          <cell r="G36">
            <v>91.53</v>
          </cell>
          <cell r="M36">
            <v>20</v>
          </cell>
          <cell r="Y36">
            <v>45</v>
          </cell>
        </row>
        <row r="37">
          <cell r="G37">
            <v>588.24</v>
          </cell>
          <cell r="M37">
            <v>580</v>
          </cell>
          <cell r="Y37">
            <v>759</v>
          </cell>
        </row>
        <row r="38">
          <cell r="G38">
            <v>1602.84</v>
          </cell>
          <cell r="M38">
            <v>1656</v>
          </cell>
          <cell r="Y38">
            <v>1553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4">
          <cell r="D4" t="str">
            <v>MĚSTSKÉ LESY CHOMUTOV, PŘÍSPĚVKOVÁ ORGANIZACE</v>
          </cell>
        </row>
        <row r="6">
          <cell r="D6">
            <v>46790080</v>
          </cell>
        </row>
        <row r="8">
          <cell r="D8" t="str">
            <v>Hora Svatého Šebestiána 90, 431 82</v>
          </cell>
        </row>
        <row r="15">
          <cell r="G15">
            <v>10870</v>
          </cell>
          <cell r="H15">
            <v>304</v>
          </cell>
          <cell r="Y15">
            <v>8550</v>
          </cell>
          <cell r="Z15">
            <v>400</v>
          </cell>
        </row>
        <row r="16">
          <cell r="G16">
            <v>4894.3999999999996</v>
          </cell>
          <cell r="J16">
            <v>7100</v>
          </cell>
          <cell r="Y16">
            <v>12000</v>
          </cell>
        </row>
        <row r="17">
          <cell r="G17">
            <v>0</v>
          </cell>
          <cell r="Y17">
            <v>0</v>
          </cell>
        </row>
        <row r="18">
          <cell r="G18">
            <v>2796.8</v>
          </cell>
          <cell r="H18">
            <v>0</v>
          </cell>
          <cell r="Y18">
            <v>0</v>
          </cell>
          <cell r="Z18">
            <v>0</v>
          </cell>
        </row>
        <row r="19">
          <cell r="G19">
            <v>380</v>
          </cell>
          <cell r="H19">
            <v>0</v>
          </cell>
          <cell r="Y19">
            <v>380</v>
          </cell>
          <cell r="Z19">
            <v>0</v>
          </cell>
        </row>
        <row r="20">
          <cell r="G20">
            <v>0</v>
          </cell>
          <cell r="H20">
            <v>0</v>
          </cell>
          <cell r="Y20">
            <v>0</v>
          </cell>
          <cell r="Z20">
            <v>0</v>
          </cell>
        </row>
        <row r="21">
          <cell r="G21">
            <v>223</v>
          </cell>
          <cell r="H21">
            <v>30</v>
          </cell>
          <cell r="Y21">
            <v>100</v>
          </cell>
          <cell r="Z21">
            <v>0</v>
          </cell>
        </row>
        <row r="22">
          <cell r="G22">
            <v>0</v>
          </cell>
          <cell r="H22">
            <v>0</v>
          </cell>
          <cell r="Y22">
            <v>0</v>
          </cell>
          <cell r="Z22">
            <v>0</v>
          </cell>
        </row>
        <row r="23">
          <cell r="G23">
            <v>0</v>
          </cell>
          <cell r="H23">
            <v>0</v>
          </cell>
          <cell r="Y23">
            <v>0</v>
          </cell>
          <cell r="Z23">
            <v>0</v>
          </cell>
        </row>
        <row r="28">
          <cell r="G28">
            <v>149</v>
          </cell>
          <cell r="H28">
            <v>0</v>
          </cell>
          <cell r="M28">
            <v>200</v>
          </cell>
          <cell r="Y28">
            <v>150</v>
          </cell>
          <cell r="Z28">
            <v>0</v>
          </cell>
        </row>
        <row r="29">
          <cell r="G29">
            <v>7610</v>
          </cell>
          <cell r="H29">
            <v>41.1</v>
          </cell>
          <cell r="M29">
            <v>5040</v>
          </cell>
          <cell r="Y29">
            <v>7200</v>
          </cell>
          <cell r="Z29">
            <v>70</v>
          </cell>
        </row>
        <row r="30">
          <cell r="G30">
            <v>188</v>
          </cell>
          <cell r="H30">
            <v>0</v>
          </cell>
          <cell r="M30">
            <v>125</v>
          </cell>
          <cell r="Y30">
            <v>150</v>
          </cell>
          <cell r="Z30">
            <v>0</v>
          </cell>
        </row>
        <row r="31">
          <cell r="G31">
            <v>-5002</v>
          </cell>
          <cell r="H31">
            <v>0</v>
          </cell>
          <cell r="M31">
            <v>0</v>
          </cell>
          <cell r="Y31">
            <v>-3000</v>
          </cell>
          <cell r="Z31">
            <v>0</v>
          </cell>
        </row>
        <row r="32">
          <cell r="G32">
            <v>7814</v>
          </cell>
          <cell r="H32">
            <v>0</v>
          </cell>
          <cell r="M32">
            <v>7000</v>
          </cell>
          <cell r="Y32">
            <v>9200</v>
          </cell>
          <cell r="Z32">
            <v>250</v>
          </cell>
        </row>
        <row r="33">
          <cell r="G33">
            <v>4656</v>
          </cell>
          <cell r="H33">
            <v>77.400000000000006</v>
          </cell>
          <cell r="M33">
            <v>5045</v>
          </cell>
          <cell r="Y33">
            <v>5100</v>
          </cell>
          <cell r="Z33">
            <v>60</v>
          </cell>
        </row>
        <row r="34">
          <cell r="G34">
            <v>4433</v>
          </cell>
          <cell r="H34">
            <v>0</v>
          </cell>
          <cell r="M34">
            <v>4745</v>
          </cell>
          <cell r="Y34">
            <v>4900</v>
          </cell>
          <cell r="Z34">
            <v>0</v>
          </cell>
        </row>
        <row r="35">
          <cell r="G35">
            <v>223</v>
          </cell>
          <cell r="H35">
            <v>0</v>
          </cell>
          <cell r="M35">
            <v>300</v>
          </cell>
          <cell r="Y35">
            <v>200</v>
          </cell>
          <cell r="Z35">
            <v>0</v>
          </cell>
        </row>
        <row r="36">
          <cell r="G36">
            <v>1501</v>
          </cell>
          <cell r="H36">
            <v>26.1</v>
          </cell>
          <cell r="M36">
            <v>1715</v>
          </cell>
          <cell r="Y36">
            <v>1724</v>
          </cell>
          <cell r="Z36">
            <v>20</v>
          </cell>
        </row>
        <row r="37">
          <cell r="G37">
            <v>13</v>
          </cell>
          <cell r="H37">
            <v>0</v>
          </cell>
          <cell r="M37">
            <v>0</v>
          </cell>
          <cell r="Y37">
            <v>15</v>
          </cell>
          <cell r="Z37">
            <v>0</v>
          </cell>
        </row>
        <row r="38">
          <cell r="G38">
            <v>920</v>
          </cell>
          <cell r="H38">
            <v>0</v>
          </cell>
          <cell r="M38">
            <v>960</v>
          </cell>
          <cell r="Y38">
            <v>1168</v>
          </cell>
          <cell r="Z38">
            <v>0</v>
          </cell>
        </row>
        <row r="39">
          <cell r="G39">
            <v>-492</v>
          </cell>
          <cell r="M39">
            <v>0</v>
          </cell>
          <cell r="Y39">
            <v>-2000</v>
          </cell>
          <cell r="Z39">
            <v>0</v>
          </cell>
        </row>
        <row r="40">
          <cell r="G40">
            <v>1756.4</v>
          </cell>
          <cell r="H40">
            <v>0.1</v>
          </cell>
          <cell r="M40">
            <v>245</v>
          </cell>
          <cell r="Y40">
            <v>1323</v>
          </cell>
          <cell r="Z40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  <sheetName val="SVR 2025-2026"/>
    </sheetNames>
    <sheetDataSet>
      <sheetData sheetId="0">
        <row r="4">
          <cell r="D4" t="str">
            <v>Základní škola Chomutov, Školní 1480</v>
          </cell>
        </row>
        <row r="6">
          <cell r="D6">
            <v>46789731</v>
          </cell>
        </row>
        <row r="8">
          <cell r="D8" t="str">
            <v>Školní 1480/61, Chomutov, 430 01</v>
          </cell>
        </row>
        <row r="15">
          <cell r="G15">
            <v>1791.501</v>
          </cell>
          <cell r="H15">
            <v>0</v>
          </cell>
          <cell r="M15">
            <v>2200</v>
          </cell>
          <cell r="Y15">
            <v>2400</v>
          </cell>
          <cell r="Z15">
            <v>0</v>
          </cell>
        </row>
        <row r="16">
          <cell r="G16">
            <v>5668.6</v>
          </cell>
          <cell r="M16">
            <v>6620</v>
          </cell>
          <cell r="Y16">
            <v>6770</v>
          </cell>
        </row>
        <row r="17">
          <cell r="G17">
            <v>337.9</v>
          </cell>
          <cell r="M17">
            <v>269.8</v>
          </cell>
          <cell r="Y17">
            <v>244.6</v>
          </cell>
        </row>
        <row r="18">
          <cell r="G18">
            <v>48764.74</v>
          </cell>
          <cell r="M18">
            <v>44888.675000000003</v>
          </cell>
          <cell r="Y18">
            <v>52020</v>
          </cell>
        </row>
        <row r="19">
          <cell r="G19">
            <v>1446.8710000000001</v>
          </cell>
          <cell r="M19">
            <v>1446.88</v>
          </cell>
          <cell r="Y19">
            <v>1446.8689999999999</v>
          </cell>
        </row>
        <row r="20">
          <cell r="G20">
            <v>157.21</v>
          </cell>
          <cell r="M20">
            <v>170</v>
          </cell>
          <cell r="Y20">
            <v>30</v>
          </cell>
        </row>
        <row r="21">
          <cell r="G21">
            <v>490.06099999999998</v>
          </cell>
          <cell r="H21">
            <v>370.887</v>
          </cell>
          <cell r="M21">
            <v>0</v>
          </cell>
          <cell r="N21">
            <v>200</v>
          </cell>
          <cell r="Y21">
            <v>131</v>
          </cell>
          <cell r="Z21">
            <v>150</v>
          </cell>
        </row>
        <row r="22">
          <cell r="G22">
            <v>0</v>
          </cell>
          <cell r="H22">
            <v>370.887</v>
          </cell>
          <cell r="M22">
            <v>0</v>
          </cell>
          <cell r="N22">
            <v>200</v>
          </cell>
          <cell r="Y22">
            <v>0</v>
          </cell>
          <cell r="Z22">
            <v>150</v>
          </cell>
        </row>
        <row r="23">
          <cell r="G23">
            <v>0</v>
          </cell>
          <cell r="M23">
            <v>0</v>
          </cell>
          <cell r="Y23">
            <v>0</v>
          </cell>
        </row>
        <row r="28">
          <cell r="G28">
            <v>282.43599999999998</v>
          </cell>
          <cell r="M28">
            <v>200</v>
          </cell>
          <cell r="Y28">
            <v>130</v>
          </cell>
        </row>
        <row r="29">
          <cell r="G29">
            <v>2702.2170000000001</v>
          </cell>
          <cell r="H29">
            <v>23.952999999999999</v>
          </cell>
          <cell r="M29">
            <v>2915.509</v>
          </cell>
          <cell r="N29">
            <v>50</v>
          </cell>
          <cell r="Y29">
            <v>3578.4</v>
          </cell>
          <cell r="Z29">
            <v>50</v>
          </cell>
        </row>
        <row r="30">
          <cell r="G30">
            <v>3350.8589999999999</v>
          </cell>
          <cell r="H30">
            <v>117.72</v>
          </cell>
          <cell r="M30">
            <v>4300</v>
          </cell>
          <cell r="N30">
            <v>110</v>
          </cell>
          <cell r="Y30">
            <v>4150</v>
          </cell>
          <cell r="Z30">
            <v>100</v>
          </cell>
        </row>
        <row r="31">
          <cell r="G31">
            <v>1229.3150000000001</v>
          </cell>
          <cell r="H31">
            <v>7.968</v>
          </cell>
          <cell r="M31">
            <v>1029</v>
          </cell>
          <cell r="N31">
            <v>40</v>
          </cell>
          <cell r="Y31">
            <v>1412</v>
          </cell>
        </row>
        <row r="32">
          <cell r="G32">
            <v>34992.809000000001</v>
          </cell>
          <cell r="M32">
            <v>32529.053</v>
          </cell>
          <cell r="Y32">
            <v>37670.175999999999</v>
          </cell>
        </row>
        <row r="33">
          <cell r="G33">
            <v>34118.794000000002</v>
          </cell>
          <cell r="M33">
            <v>32479.053</v>
          </cell>
          <cell r="Y33">
            <v>37220.175999999999</v>
          </cell>
        </row>
        <row r="34">
          <cell r="G34">
            <v>874.01499999999999</v>
          </cell>
          <cell r="M34">
            <v>50</v>
          </cell>
          <cell r="Y34">
            <v>450</v>
          </cell>
        </row>
        <row r="35">
          <cell r="G35">
            <v>11653.045</v>
          </cell>
          <cell r="M35">
            <v>11130.663</v>
          </cell>
          <cell r="Y35">
            <v>12746.12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1927.5540000000001</v>
          </cell>
          <cell r="M37">
            <v>1914.9490000000001</v>
          </cell>
          <cell r="Y37">
            <v>1926.8689999999999</v>
          </cell>
        </row>
        <row r="38">
          <cell r="G38">
            <v>2498.2179999999998</v>
          </cell>
          <cell r="M38">
            <v>1576.181</v>
          </cell>
          <cell r="Y38">
            <v>1428.904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S264"/>
  <sheetViews>
    <sheetView showGridLines="0" topLeftCell="A7" zoomScale="80" zoomScaleNormal="80" zoomScaleSheetLayoutView="80" workbookViewId="0">
      <selection activeCell="D6" sqref="D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3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308" t="str">
        <f>'[1]NR 2024'!D4:U4</f>
        <v>Chomutovská knihovna, příspěvková organizace</v>
      </c>
      <c r="E4" s="308"/>
      <c r="F4" s="308"/>
      <c r="G4" s="308"/>
      <c r="H4" s="308"/>
      <c r="I4" s="308"/>
      <c r="J4" s="308"/>
      <c r="K4" s="308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 t="str">
        <f>'[1]NR 2024'!D6</f>
        <v>00360589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309" t="str">
        <f>'[1]NR 2024'!D8:U8</f>
        <v>Palackého 4995, 430 01 Chomutov</v>
      </c>
      <c r="E8" s="309"/>
      <c r="F8" s="309"/>
      <c r="G8" s="309"/>
      <c r="H8" s="309"/>
      <c r="I8" s="309"/>
      <c r="J8" s="309"/>
      <c r="K8" s="30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303" t="s">
        <v>6</v>
      </c>
      <c r="E10" s="303"/>
      <c r="F10" s="304"/>
      <c r="G10" s="303" t="s">
        <v>7</v>
      </c>
      <c r="H10" s="303"/>
      <c r="I10" s="310"/>
      <c r="J10" s="311" t="s">
        <v>8</v>
      </c>
      <c r="K10" s="303"/>
      <c r="L10" s="304"/>
      <c r="M10" s="312" t="s">
        <v>9</v>
      </c>
      <c r="N10" s="303"/>
      <c r="O10" s="304"/>
      <c r="P10" s="303" t="s">
        <v>10</v>
      </c>
      <c r="Q10" s="303"/>
      <c r="R10" s="304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305"/>
      <c r="E12" s="305"/>
      <c r="F12" s="306"/>
      <c r="G12" s="305"/>
      <c r="H12" s="305"/>
      <c r="I12" s="305"/>
      <c r="J12" s="307"/>
      <c r="K12" s="305"/>
      <c r="L12" s="306"/>
      <c r="M12" s="305"/>
      <c r="N12" s="305"/>
      <c r="O12" s="306"/>
      <c r="P12" s="305"/>
      <c r="Q12" s="305"/>
      <c r="R12" s="306"/>
      <c r="S12" s="3"/>
    </row>
    <row r="13" spans="1:19" ht="15.75" customHeight="1" x14ac:dyDescent="0.25">
      <c r="A13" s="1"/>
      <c r="B13" s="284" t="s">
        <v>4</v>
      </c>
      <c r="C13" s="286" t="s">
        <v>5</v>
      </c>
      <c r="D13" s="299" t="s">
        <v>15</v>
      </c>
      <c r="E13" s="288" t="s">
        <v>16</v>
      </c>
      <c r="F13" s="290" t="s">
        <v>14</v>
      </c>
      <c r="G13" s="292" t="s">
        <v>15</v>
      </c>
      <c r="H13" s="288" t="s">
        <v>16</v>
      </c>
      <c r="I13" s="297" t="s">
        <v>14</v>
      </c>
      <c r="J13" s="299" t="s">
        <v>15</v>
      </c>
      <c r="K13" s="288" t="s">
        <v>16</v>
      </c>
      <c r="L13" s="290" t="s">
        <v>14</v>
      </c>
      <c r="M13" s="301" t="s">
        <v>15</v>
      </c>
      <c r="N13" s="288" t="s">
        <v>16</v>
      </c>
      <c r="O13" s="290" t="s">
        <v>14</v>
      </c>
      <c r="P13" s="292" t="s">
        <v>15</v>
      </c>
      <c r="Q13" s="288" t="s">
        <v>16</v>
      </c>
      <c r="R13" s="290" t="s">
        <v>14</v>
      </c>
      <c r="S13" s="3"/>
    </row>
    <row r="14" spans="1:19" ht="15.75" thickBot="1" x14ac:dyDescent="0.3">
      <c r="A14" s="1"/>
      <c r="B14" s="285"/>
      <c r="C14" s="287"/>
      <c r="D14" s="300"/>
      <c r="E14" s="289"/>
      <c r="F14" s="291"/>
      <c r="G14" s="293"/>
      <c r="H14" s="289"/>
      <c r="I14" s="298"/>
      <c r="J14" s="300"/>
      <c r="K14" s="289"/>
      <c r="L14" s="291"/>
      <c r="M14" s="302"/>
      <c r="N14" s="289"/>
      <c r="O14" s="291"/>
      <c r="P14" s="293"/>
      <c r="Q14" s="289"/>
      <c r="R14" s="291"/>
      <c r="S14" s="3"/>
    </row>
    <row r="15" spans="1:19" x14ac:dyDescent="0.25">
      <c r="A15" s="1"/>
      <c r="B15" s="18" t="s">
        <v>17</v>
      </c>
      <c r="C15" s="19" t="s">
        <v>18</v>
      </c>
      <c r="D15" s="20">
        <f>'[1]NR 2024'!G15</f>
        <v>3080.5</v>
      </c>
      <c r="E15" s="21">
        <f>'[1]NR 2024'!H15</f>
        <v>0</v>
      </c>
      <c r="F15" s="22">
        <f t="shared" ref="F15:F23" si="0">D15+E15</f>
        <v>3080.5</v>
      </c>
      <c r="G15" s="20">
        <f>'[1]NR 2024'!M15</f>
        <v>3004</v>
      </c>
      <c r="H15" s="21">
        <f>'[1]NR 2024'!N15</f>
        <v>0</v>
      </c>
      <c r="I15" s="23">
        <f t="shared" ref="I15:I23" si="1">G15+H15</f>
        <v>3004</v>
      </c>
      <c r="J15" s="24">
        <f>'[1]NR 2024'!Y15</f>
        <v>3009</v>
      </c>
      <c r="K15" s="25">
        <f>'[1]NR 2024'!Z15</f>
        <v>0</v>
      </c>
      <c r="L15" s="26">
        <f>J15+K15</f>
        <v>3009</v>
      </c>
      <c r="M15" s="27">
        <v>3009</v>
      </c>
      <c r="N15" s="21"/>
      <c r="O15" s="22">
        <f t="shared" ref="O15:O23" si="2">M15+N15</f>
        <v>3009</v>
      </c>
      <c r="P15" s="27">
        <v>3009</v>
      </c>
      <c r="Q15" s="21"/>
      <c r="R15" s="22">
        <f t="shared" ref="R15:R23" si="3">P15+Q15</f>
        <v>3009</v>
      </c>
      <c r="S15" s="3"/>
    </row>
    <row r="16" spans="1:19" x14ac:dyDescent="0.25">
      <c r="A16" s="1"/>
      <c r="B16" s="28" t="s">
        <v>19</v>
      </c>
      <c r="C16" s="29" t="s">
        <v>20</v>
      </c>
      <c r="D16" s="20">
        <f>'[1]NR 2024'!G16</f>
        <v>26431.200000000001</v>
      </c>
      <c r="E16" s="30">
        <f>'[1]NR 2024'!H16</f>
        <v>0</v>
      </c>
      <c r="F16" s="22">
        <f t="shared" si="0"/>
        <v>26431.200000000001</v>
      </c>
      <c r="G16" s="20">
        <f>'[1]NR 2024'!M16</f>
        <v>28618</v>
      </c>
      <c r="H16" s="21">
        <f>'[1]NR 2024'!N16</f>
        <v>0</v>
      </c>
      <c r="I16" s="23">
        <f t="shared" si="1"/>
        <v>28618</v>
      </c>
      <c r="J16" s="31">
        <f>'[1]NR 2024'!Y16</f>
        <v>29553</v>
      </c>
      <c r="K16" s="32">
        <f>'[1]NR 2024'!Z16</f>
        <v>0</v>
      </c>
      <c r="L16" s="33">
        <f t="shared" ref="L16:L23" si="4">J16+K16</f>
        <v>29553</v>
      </c>
      <c r="M16" s="34">
        <v>32110</v>
      </c>
      <c r="N16" s="30"/>
      <c r="O16" s="22">
        <f t="shared" si="2"/>
        <v>32110</v>
      </c>
      <c r="P16" s="34">
        <v>34288</v>
      </c>
      <c r="Q16" s="30"/>
      <c r="R16" s="22">
        <f t="shared" si="3"/>
        <v>34288</v>
      </c>
      <c r="S16" s="3"/>
    </row>
    <row r="17" spans="1:19" x14ac:dyDescent="0.25">
      <c r="A17" s="1"/>
      <c r="B17" s="28" t="s">
        <v>21</v>
      </c>
      <c r="C17" s="35" t="s">
        <v>22</v>
      </c>
      <c r="D17" s="20">
        <f>'[1]NR 2024'!G17</f>
        <v>0</v>
      </c>
      <c r="E17" s="30">
        <f>'[1]NR 2024'!H17</f>
        <v>0</v>
      </c>
      <c r="F17" s="22">
        <f t="shared" si="0"/>
        <v>0</v>
      </c>
      <c r="G17" s="20">
        <f>'[1]NR 2024'!M17</f>
        <v>0</v>
      </c>
      <c r="H17" s="21">
        <f>'[1]NR 2024'!N17</f>
        <v>0</v>
      </c>
      <c r="I17" s="23">
        <f t="shared" si="1"/>
        <v>0</v>
      </c>
      <c r="J17" s="31">
        <f>'[1]NR 2024'!Y17</f>
        <v>0</v>
      </c>
      <c r="K17" s="32">
        <f>'[1]NR 2024'!Z17</f>
        <v>0</v>
      </c>
      <c r="L17" s="33">
        <f t="shared" si="4"/>
        <v>0</v>
      </c>
      <c r="M17" s="34">
        <v>0</v>
      </c>
      <c r="N17" s="36"/>
      <c r="O17" s="22">
        <f t="shared" si="2"/>
        <v>0</v>
      </c>
      <c r="P17" s="34">
        <v>0</v>
      </c>
      <c r="Q17" s="36"/>
      <c r="R17" s="22">
        <f t="shared" si="3"/>
        <v>0</v>
      </c>
      <c r="S17" s="3"/>
    </row>
    <row r="18" spans="1:19" x14ac:dyDescent="0.25">
      <c r="A18" s="1"/>
      <c r="B18" s="28" t="s">
        <v>23</v>
      </c>
      <c r="C18" s="37" t="s">
        <v>24</v>
      </c>
      <c r="D18" s="20">
        <f>'[1]NR 2024'!G18</f>
        <v>1459.4</v>
      </c>
      <c r="E18" s="21">
        <f>'[1]NR 2024'!H18</f>
        <v>0</v>
      </c>
      <c r="F18" s="22">
        <f t="shared" si="0"/>
        <v>1459.4</v>
      </c>
      <c r="G18" s="20">
        <f>'[1]NR 2024'!M18</f>
        <v>1300</v>
      </c>
      <c r="H18" s="21">
        <f>'[1]NR 2024'!N18</f>
        <v>0</v>
      </c>
      <c r="I18" s="23">
        <f t="shared" si="1"/>
        <v>1300</v>
      </c>
      <c r="J18" s="31">
        <f>'[1]NR 2024'!Y18</f>
        <v>1497</v>
      </c>
      <c r="K18" s="32">
        <f>'[1]NR 2024'!Z18</f>
        <v>0</v>
      </c>
      <c r="L18" s="33">
        <f t="shared" si="4"/>
        <v>1497</v>
      </c>
      <c r="M18" s="34">
        <v>1400</v>
      </c>
      <c r="N18" s="21"/>
      <c r="O18" s="22">
        <f t="shared" si="2"/>
        <v>1400</v>
      </c>
      <c r="P18" s="34">
        <v>1400</v>
      </c>
      <c r="Q18" s="21"/>
      <c r="R18" s="22">
        <f t="shared" si="3"/>
        <v>1400</v>
      </c>
      <c r="S18" s="3"/>
    </row>
    <row r="19" spans="1:19" x14ac:dyDescent="0.25">
      <c r="A19" s="1"/>
      <c r="B19" s="28" t="s">
        <v>25</v>
      </c>
      <c r="C19" s="38" t="s">
        <v>26</v>
      </c>
      <c r="D19" s="20">
        <f>'[1]NR 2024'!G19</f>
        <v>46</v>
      </c>
      <c r="E19" s="21">
        <f>'[1]NR 2024'!H19</f>
        <v>0</v>
      </c>
      <c r="F19" s="22">
        <f t="shared" si="0"/>
        <v>46</v>
      </c>
      <c r="G19" s="20">
        <f>'[1]NR 2024'!M19</f>
        <v>46</v>
      </c>
      <c r="H19" s="21">
        <f>'[1]NR 2024'!N19</f>
        <v>0</v>
      </c>
      <c r="I19" s="23">
        <f t="shared" si="1"/>
        <v>46</v>
      </c>
      <c r="J19" s="31">
        <f>'[1]NR 2024'!Y19</f>
        <v>46</v>
      </c>
      <c r="K19" s="32">
        <f>'[1]NR 2024'!Z19</f>
        <v>0</v>
      </c>
      <c r="L19" s="33">
        <f t="shared" si="4"/>
        <v>46</v>
      </c>
      <c r="M19" s="34">
        <v>46</v>
      </c>
      <c r="N19" s="39"/>
      <c r="O19" s="22">
        <f t="shared" si="2"/>
        <v>46</v>
      </c>
      <c r="P19" s="34">
        <v>46</v>
      </c>
      <c r="Q19" s="39"/>
      <c r="R19" s="22">
        <f t="shared" si="3"/>
        <v>46</v>
      </c>
      <c r="S19" s="3"/>
    </row>
    <row r="20" spans="1:19" x14ac:dyDescent="0.25">
      <c r="A20" s="1"/>
      <c r="B20" s="28" t="s">
        <v>27</v>
      </c>
      <c r="C20" s="40" t="s">
        <v>28</v>
      </c>
      <c r="D20" s="20">
        <f>'[1]NR 2024'!G20</f>
        <v>0</v>
      </c>
      <c r="E20" s="21">
        <f>'[1]NR 2024'!H20</f>
        <v>0</v>
      </c>
      <c r="F20" s="22">
        <f t="shared" si="0"/>
        <v>0</v>
      </c>
      <c r="G20" s="20">
        <f>'[1]NR 2024'!M20</f>
        <v>0</v>
      </c>
      <c r="H20" s="21">
        <f>'[1]NR 2024'!N20</f>
        <v>0</v>
      </c>
      <c r="I20" s="23">
        <f t="shared" si="1"/>
        <v>0</v>
      </c>
      <c r="J20" s="31">
        <f>'[1]NR 2024'!Y20</f>
        <v>0</v>
      </c>
      <c r="K20" s="32">
        <f>'[1]NR 2024'!Z20</f>
        <v>0</v>
      </c>
      <c r="L20" s="33">
        <f t="shared" si="4"/>
        <v>0</v>
      </c>
      <c r="M20" s="34"/>
      <c r="N20" s="39"/>
      <c r="O20" s="22">
        <f t="shared" si="2"/>
        <v>0</v>
      </c>
      <c r="P20" s="34"/>
      <c r="Q20" s="39"/>
      <c r="R20" s="22">
        <f t="shared" si="3"/>
        <v>0</v>
      </c>
      <c r="S20" s="3"/>
    </row>
    <row r="21" spans="1:19" x14ac:dyDescent="0.25">
      <c r="A21" s="1"/>
      <c r="B21" s="28" t="s">
        <v>29</v>
      </c>
      <c r="C21" s="41" t="s">
        <v>30</v>
      </c>
      <c r="D21" s="20">
        <f>'[1]NR 2024'!G21</f>
        <v>425.2</v>
      </c>
      <c r="E21" s="21">
        <f>'[1]NR 2024'!H21</f>
        <v>0</v>
      </c>
      <c r="F21" s="22">
        <f t="shared" si="0"/>
        <v>425.2</v>
      </c>
      <c r="G21" s="20">
        <f>'[1]NR 2024'!M21</f>
        <v>395</v>
      </c>
      <c r="H21" s="21">
        <f>'[1]NR 2024'!N21</f>
        <v>0</v>
      </c>
      <c r="I21" s="23">
        <f t="shared" si="1"/>
        <v>395</v>
      </c>
      <c r="J21" s="31">
        <f>'[1]NR 2024'!Y21</f>
        <v>395</v>
      </c>
      <c r="K21" s="32">
        <f>'[1]NR 2024'!Z21</f>
        <v>0</v>
      </c>
      <c r="L21" s="33">
        <f t="shared" si="4"/>
        <v>395</v>
      </c>
      <c r="M21" s="34">
        <v>395</v>
      </c>
      <c r="N21" s="42"/>
      <c r="O21" s="22">
        <f t="shared" si="2"/>
        <v>395</v>
      </c>
      <c r="P21" s="34">
        <v>395</v>
      </c>
      <c r="Q21" s="42"/>
      <c r="R21" s="22">
        <f t="shared" si="3"/>
        <v>395</v>
      </c>
      <c r="S21" s="3"/>
    </row>
    <row r="22" spans="1:19" x14ac:dyDescent="0.25">
      <c r="A22" s="1"/>
      <c r="B22" s="28" t="s">
        <v>31</v>
      </c>
      <c r="C22" s="41" t="s">
        <v>32</v>
      </c>
      <c r="D22" s="20">
        <f>'[1]NR 2024'!G22</f>
        <v>687</v>
      </c>
      <c r="E22" s="21">
        <f>'[1]NR 2024'!H22</f>
        <v>0</v>
      </c>
      <c r="F22" s="22">
        <f t="shared" si="0"/>
        <v>687</v>
      </c>
      <c r="G22" s="20">
        <f>'[1]NR 2024'!M22</f>
        <v>730</v>
      </c>
      <c r="H22" s="21">
        <f>'[1]NR 2024'!N22</f>
        <v>0</v>
      </c>
      <c r="I22" s="23">
        <f t="shared" si="1"/>
        <v>730</v>
      </c>
      <c r="J22" s="31">
        <f>'[1]NR 2024'!Y22</f>
        <v>570</v>
      </c>
      <c r="K22" s="32">
        <f>'[1]NR 2024'!Z22</f>
        <v>0</v>
      </c>
      <c r="L22" s="33">
        <f t="shared" si="4"/>
        <v>570</v>
      </c>
      <c r="M22" s="34">
        <v>570</v>
      </c>
      <c r="N22" s="42"/>
      <c r="O22" s="22">
        <f t="shared" si="2"/>
        <v>570</v>
      </c>
      <c r="P22" s="34">
        <v>570</v>
      </c>
      <c r="Q22" s="42"/>
      <c r="R22" s="22">
        <f t="shared" si="3"/>
        <v>570</v>
      </c>
      <c r="S22" s="3"/>
    </row>
    <row r="23" spans="1:19" ht="15.75" thickBot="1" x14ac:dyDescent="0.3">
      <c r="A23" s="1"/>
      <c r="B23" s="43" t="s">
        <v>33</v>
      </c>
      <c r="C23" s="44" t="s">
        <v>34</v>
      </c>
      <c r="D23" s="20">
        <f>'[1]NR 2024'!G23</f>
        <v>31.5</v>
      </c>
      <c r="E23" s="21">
        <f>'[1]NR 2024'!H23</f>
        <v>0</v>
      </c>
      <c r="F23" s="48">
        <f t="shared" si="0"/>
        <v>31.5</v>
      </c>
      <c r="G23" s="20">
        <f>'[1]NR 2024'!M23</f>
        <v>30</v>
      </c>
      <c r="H23" s="21">
        <f>'[1]NR 2024'!N23</f>
        <v>0</v>
      </c>
      <c r="I23" s="45">
        <f t="shared" si="1"/>
        <v>30</v>
      </c>
      <c r="J23" s="31">
        <f>'[1]NR 2024'!Y23</f>
        <v>30</v>
      </c>
      <c r="K23" s="32">
        <f>'[1]NR 2024'!Z23</f>
        <v>0</v>
      </c>
      <c r="L23" s="33">
        <f t="shared" si="4"/>
        <v>30</v>
      </c>
      <c r="M23" s="46">
        <v>30</v>
      </c>
      <c r="N23" s="47"/>
      <c r="O23" s="48">
        <f t="shared" si="2"/>
        <v>30</v>
      </c>
      <c r="P23" s="46">
        <v>30</v>
      </c>
      <c r="Q23" s="47"/>
      <c r="R23" s="48">
        <f t="shared" si="3"/>
        <v>30</v>
      </c>
      <c r="S23" s="3"/>
    </row>
    <row r="24" spans="1:19" ht="15.75" thickBot="1" x14ac:dyDescent="0.3">
      <c r="A24" s="1"/>
      <c r="B24" s="49" t="s">
        <v>35</v>
      </c>
      <c r="C24" s="50" t="s">
        <v>36</v>
      </c>
      <c r="D24" s="51">
        <f t="shared" ref="D24:R24" si="5">SUM(D15:D21)</f>
        <v>31442.300000000003</v>
      </c>
      <c r="E24" s="51">
        <f t="shared" si="5"/>
        <v>0</v>
      </c>
      <c r="F24" s="51">
        <f t="shared" si="5"/>
        <v>31442.300000000003</v>
      </c>
      <c r="G24" s="51">
        <f t="shared" si="5"/>
        <v>33363</v>
      </c>
      <c r="H24" s="51">
        <f t="shared" si="5"/>
        <v>0</v>
      </c>
      <c r="I24" s="52">
        <f t="shared" si="5"/>
        <v>33363</v>
      </c>
      <c r="J24" s="53">
        <f>SUM(J15:J21)</f>
        <v>34500</v>
      </c>
      <c r="K24" s="53">
        <f t="shared" si="5"/>
        <v>0</v>
      </c>
      <c r="L24" s="53">
        <f t="shared" si="5"/>
        <v>34500</v>
      </c>
      <c r="M24" s="54">
        <f>SUM(M15:M21)</f>
        <v>36960</v>
      </c>
      <c r="N24" s="51">
        <f t="shared" si="5"/>
        <v>0</v>
      </c>
      <c r="O24" s="51">
        <f>SUM(O15:O21)</f>
        <v>36960</v>
      </c>
      <c r="P24" s="51">
        <f t="shared" si="5"/>
        <v>39138</v>
      </c>
      <c r="Q24" s="51">
        <f t="shared" si="5"/>
        <v>0</v>
      </c>
      <c r="R24" s="51">
        <f t="shared" si="5"/>
        <v>39138</v>
      </c>
      <c r="S24" s="3"/>
    </row>
    <row r="25" spans="1:19" ht="15.75" customHeight="1" thickBot="1" x14ac:dyDescent="0.3">
      <c r="A25" s="1"/>
      <c r="B25" s="55"/>
      <c r="C25" s="56" t="s">
        <v>37</v>
      </c>
      <c r="D25" s="294"/>
      <c r="E25" s="294"/>
      <c r="F25" s="295"/>
      <c r="G25" s="294"/>
      <c r="H25" s="294"/>
      <c r="I25" s="294"/>
      <c r="J25" s="296"/>
      <c r="K25" s="294"/>
      <c r="L25" s="295"/>
      <c r="M25" s="294"/>
      <c r="N25" s="294"/>
      <c r="O25" s="295"/>
      <c r="P25" s="294"/>
      <c r="Q25" s="294"/>
      <c r="R25" s="295"/>
      <c r="S25" s="3"/>
    </row>
    <row r="26" spans="1:19" x14ac:dyDescent="0.25">
      <c r="A26" s="1"/>
      <c r="B26" s="284" t="s">
        <v>4</v>
      </c>
      <c r="C26" s="286" t="s">
        <v>5</v>
      </c>
      <c r="D26" s="280" t="s">
        <v>38</v>
      </c>
      <c r="E26" s="271" t="s">
        <v>39</v>
      </c>
      <c r="F26" s="273" t="s">
        <v>40</v>
      </c>
      <c r="G26" s="275" t="s">
        <v>38</v>
      </c>
      <c r="H26" s="271" t="s">
        <v>39</v>
      </c>
      <c r="I26" s="278" t="s">
        <v>40</v>
      </c>
      <c r="J26" s="280" t="s">
        <v>38</v>
      </c>
      <c r="K26" s="271" t="s">
        <v>39</v>
      </c>
      <c r="L26" s="273" t="s">
        <v>40</v>
      </c>
      <c r="M26" s="282" t="s">
        <v>38</v>
      </c>
      <c r="N26" s="271" t="s">
        <v>39</v>
      </c>
      <c r="O26" s="273" t="s">
        <v>40</v>
      </c>
      <c r="P26" s="275" t="s">
        <v>38</v>
      </c>
      <c r="Q26" s="271" t="s">
        <v>39</v>
      </c>
      <c r="R26" s="273" t="s">
        <v>40</v>
      </c>
      <c r="S26" s="3"/>
    </row>
    <row r="27" spans="1:19" ht="15.75" thickBot="1" x14ac:dyDescent="0.3">
      <c r="A27" s="1"/>
      <c r="B27" s="285"/>
      <c r="C27" s="287"/>
      <c r="D27" s="281"/>
      <c r="E27" s="272"/>
      <c r="F27" s="274"/>
      <c r="G27" s="276"/>
      <c r="H27" s="272"/>
      <c r="I27" s="279"/>
      <c r="J27" s="281"/>
      <c r="K27" s="272"/>
      <c r="L27" s="274"/>
      <c r="M27" s="283"/>
      <c r="N27" s="272"/>
      <c r="O27" s="274"/>
      <c r="P27" s="276"/>
      <c r="Q27" s="272"/>
      <c r="R27" s="274"/>
      <c r="S27" s="3"/>
    </row>
    <row r="28" spans="1:19" x14ac:dyDescent="0.25">
      <c r="A28" s="1"/>
      <c r="B28" s="18" t="s">
        <v>41</v>
      </c>
      <c r="C28" s="57" t="s">
        <v>42</v>
      </c>
      <c r="D28" s="20">
        <f>'[1]NR 2024'!G28</f>
        <v>819.5</v>
      </c>
      <c r="E28" s="21">
        <f>'[1]NR 2024'!H28</f>
        <v>0</v>
      </c>
      <c r="F28" s="22">
        <f t="shared" ref="F28:F38" si="6">D28+E28</f>
        <v>819.5</v>
      </c>
      <c r="G28" s="20">
        <f>'[1]NR 2024'!M28</f>
        <v>1500</v>
      </c>
      <c r="H28" s="21">
        <f>'[1]NR 2024'!N28</f>
        <v>0</v>
      </c>
      <c r="I28" s="23">
        <f t="shared" ref="I28:I38" si="7">G28+H28</f>
        <v>1500</v>
      </c>
      <c r="J28" s="24">
        <f>'[1]NR 2024'!Y28</f>
        <v>1500</v>
      </c>
      <c r="K28" s="25">
        <f>'[1]NR 2024'!Z28</f>
        <v>0</v>
      </c>
      <c r="L28" s="26">
        <f t="shared" ref="L28:L38" si="8">J28+K28</f>
        <v>1500</v>
      </c>
      <c r="M28" s="58">
        <v>1500</v>
      </c>
      <c r="N28" s="58"/>
      <c r="O28" s="22">
        <f t="shared" ref="O28:O38" si="9">M28+N28</f>
        <v>1500</v>
      </c>
      <c r="P28" s="58">
        <v>1500</v>
      </c>
      <c r="Q28" s="58"/>
      <c r="R28" s="22">
        <f t="shared" ref="R28:R38" si="10">P28+Q28</f>
        <v>1500</v>
      </c>
      <c r="S28" s="3"/>
    </row>
    <row r="29" spans="1:19" x14ac:dyDescent="0.25">
      <c r="A29" s="1"/>
      <c r="B29" s="28" t="s">
        <v>43</v>
      </c>
      <c r="C29" s="59" t="s">
        <v>44</v>
      </c>
      <c r="D29" s="20">
        <f>'[1]NR 2024'!G29</f>
        <v>3217.3500000000004</v>
      </c>
      <c r="E29" s="30">
        <f>'[1]NR 2024'!H29</f>
        <v>0</v>
      </c>
      <c r="F29" s="22">
        <f t="shared" si="6"/>
        <v>3217.3500000000004</v>
      </c>
      <c r="G29" s="20">
        <f>'[1]NR 2024'!M29</f>
        <v>3293</v>
      </c>
      <c r="H29" s="30">
        <f>'[1]NR 2024'!N29</f>
        <v>0</v>
      </c>
      <c r="I29" s="23">
        <f t="shared" si="7"/>
        <v>3293</v>
      </c>
      <c r="J29" s="31">
        <f>'[1]NR 2024'!Y29</f>
        <v>3356</v>
      </c>
      <c r="K29" s="60">
        <f>'[1]NR 2024'!Z29</f>
        <v>0</v>
      </c>
      <c r="L29" s="33">
        <f t="shared" si="8"/>
        <v>3356</v>
      </c>
      <c r="M29" s="61">
        <f>2890+398</f>
        <v>3288</v>
      </c>
      <c r="N29" s="62"/>
      <c r="O29" s="22">
        <f t="shared" si="9"/>
        <v>3288</v>
      </c>
      <c r="P29" s="61">
        <f>2890+398</f>
        <v>3288</v>
      </c>
      <c r="Q29" s="62"/>
      <c r="R29" s="22">
        <f t="shared" si="10"/>
        <v>3288</v>
      </c>
      <c r="S29" s="3"/>
    </row>
    <row r="30" spans="1:19" x14ac:dyDescent="0.25">
      <c r="A30" s="1"/>
      <c r="B30" s="28" t="s">
        <v>45</v>
      </c>
      <c r="C30" s="41" t="s">
        <v>46</v>
      </c>
      <c r="D30" s="20">
        <f>'[1]NR 2024'!G30</f>
        <v>1889.88</v>
      </c>
      <c r="E30" s="30">
        <f>'[1]NR 2024'!H30</f>
        <v>0</v>
      </c>
      <c r="F30" s="22">
        <f t="shared" si="6"/>
        <v>1889.88</v>
      </c>
      <c r="G30" s="20">
        <f>'[1]NR 2024'!M30</f>
        <v>2405</v>
      </c>
      <c r="H30" s="30">
        <f>'[1]NR 2024'!N30</f>
        <v>0</v>
      </c>
      <c r="I30" s="23">
        <f t="shared" si="7"/>
        <v>2405</v>
      </c>
      <c r="J30" s="31">
        <f>'[1]NR 2024'!Y30</f>
        <v>1995</v>
      </c>
      <c r="K30" s="60">
        <f>'[1]NR 2024'!Z30</f>
        <v>0</v>
      </c>
      <c r="L30" s="33">
        <f t="shared" si="8"/>
        <v>1995</v>
      </c>
      <c r="M30" s="61">
        <f>2050+5</f>
        <v>2055</v>
      </c>
      <c r="N30" s="62"/>
      <c r="O30" s="22">
        <f t="shared" si="9"/>
        <v>2055</v>
      </c>
      <c r="P30" s="61">
        <f>2050+5</f>
        <v>2055</v>
      </c>
      <c r="Q30" s="62"/>
      <c r="R30" s="22">
        <f t="shared" si="10"/>
        <v>2055</v>
      </c>
      <c r="S30" s="3"/>
    </row>
    <row r="31" spans="1:19" x14ac:dyDescent="0.25">
      <c r="A31" s="1"/>
      <c r="B31" s="28" t="s">
        <v>47</v>
      </c>
      <c r="C31" s="41" t="s">
        <v>48</v>
      </c>
      <c r="D31" s="20">
        <f>'[1]NR 2024'!G31</f>
        <v>2938.12</v>
      </c>
      <c r="E31" s="21">
        <f>'[1]NR 2024'!H31</f>
        <v>0</v>
      </c>
      <c r="F31" s="22">
        <f t="shared" si="6"/>
        <v>2938.12</v>
      </c>
      <c r="G31" s="20">
        <f>'[1]NR 2024'!M31</f>
        <v>2621</v>
      </c>
      <c r="H31" s="21">
        <f>'[1]NR 2024'!N31</f>
        <v>0</v>
      </c>
      <c r="I31" s="23">
        <f t="shared" si="7"/>
        <v>2621</v>
      </c>
      <c r="J31" s="31">
        <f>'[1]NR 2024'!Y31</f>
        <v>3015</v>
      </c>
      <c r="K31" s="32">
        <f>'[1]NR 2024'!Z31</f>
        <v>0</v>
      </c>
      <c r="L31" s="33">
        <f t="shared" si="8"/>
        <v>3015</v>
      </c>
      <c r="M31" s="61">
        <f>3075+56</f>
        <v>3131</v>
      </c>
      <c r="N31" s="61"/>
      <c r="O31" s="22">
        <f t="shared" si="9"/>
        <v>3131</v>
      </c>
      <c r="P31" s="61">
        <f>3075+56</f>
        <v>3131</v>
      </c>
      <c r="Q31" s="61"/>
      <c r="R31" s="22">
        <f t="shared" si="10"/>
        <v>3131</v>
      </c>
      <c r="S31" s="3"/>
    </row>
    <row r="32" spans="1:19" x14ac:dyDescent="0.25">
      <c r="A32" s="1"/>
      <c r="B32" s="28" t="s">
        <v>49</v>
      </c>
      <c r="C32" s="41" t="s">
        <v>50</v>
      </c>
      <c r="D32" s="20">
        <f>'[1]NR 2024'!G32</f>
        <v>14982.900000000001</v>
      </c>
      <c r="E32" s="21">
        <f>'[1]NR 2024'!H32</f>
        <v>0</v>
      </c>
      <c r="F32" s="22">
        <f t="shared" si="6"/>
        <v>14982.900000000001</v>
      </c>
      <c r="G32" s="20">
        <f>'[1]NR 2024'!M32</f>
        <v>16170</v>
      </c>
      <c r="H32" s="21">
        <f>'[1]NR 2024'!N32</f>
        <v>0</v>
      </c>
      <c r="I32" s="23">
        <f t="shared" si="7"/>
        <v>16170</v>
      </c>
      <c r="J32" s="31">
        <f>'[1]NR 2024'!Y32</f>
        <v>16955</v>
      </c>
      <c r="K32" s="32">
        <f>'[1]NR 2024'!Z32</f>
        <v>0</v>
      </c>
      <c r="L32" s="33">
        <f t="shared" si="8"/>
        <v>16955</v>
      </c>
      <c r="M32" s="61">
        <f>SUM(M33:M34)</f>
        <v>18635</v>
      </c>
      <c r="N32" s="61"/>
      <c r="O32" s="22">
        <f t="shared" si="9"/>
        <v>18635</v>
      </c>
      <c r="P32" s="61">
        <f>SUM(P33:P34)</f>
        <v>20235</v>
      </c>
      <c r="Q32" s="61"/>
      <c r="R32" s="22">
        <f t="shared" si="10"/>
        <v>20235</v>
      </c>
      <c r="S32" s="3"/>
    </row>
    <row r="33" spans="1:19" x14ac:dyDescent="0.25">
      <c r="A33" s="1"/>
      <c r="B33" s="28" t="s">
        <v>51</v>
      </c>
      <c r="C33" s="38" t="s">
        <v>52</v>
      </c>
      <c r="D33" s="20">
        <f>'[1]NR 2024'!G33</f>
        <v>14061.86</v>
      </c>
      <c r="E33" s="21">
        <f>'[1]NR 2024'!H33</f>
        <v>0</v>
      </c>
      <c r="F33" s="22">
        <f t="shared" si="6"/>
        <v>14061.86</v>
      </c>
      <c r="G33" s="20">
        <f>'[1]NR 2024'!M33</f>
        <v>14985</v>
      </c>
      <c r="H33" s="21">
        <f>'[1]NR 2024'!N33</f>
        <v>0</v>
      </c>
      <c r="I33" s="23">
        <f t="shared" si="7"/>
        <v>14985</v>
      </c>
      <c r="J33" s="31">
        <f>'[1]NR 2024'!Y33</f>
        <v>15820</v>
      </c>
      <c r="K33" s="32">
        <f>'[1]NR 2024'!Z33</f>
        <v>0</v>
      </c>
      <c r="L33" s="33">
        <f t="shared" si="8"/>
        <v>15820</v>
      </c>
      <c r="M33" s="61">
        <f>16800+585+80</f>
        <v>17465</v>
      </c>
      <c r="N33" s="61"/>
      <c r="O33" s="22">
        <f t="shared" si="9"/>
        <v>17465</v>
      </c>
      <c r="P33" s="61">
        <f>18400+585+80</f>
        <v>19065</v>
      </c>
      <c r="Q33" s="61"/>
      <c r="R33" s="22">
        <f t="shared" si="10"/>
        <v>19065</v>
      </c>
      <c r="S33" s="3"/>
    </row>
    <row r="34" spans="1:19" x14ac:dyDescent="0.25">
      <c r="A34" s="1"/>
      <c r="B34" s="28" t="s">
        <v>53</v>
      </c>
      <c r="C34" s="63" t="s">
        <v>54</v>
      </c>
      <c r="D34" s="20">
        <f>'[1]NR 2024'!G34</f>
        <v>921</v>
      </c>
      <c r="E34" s="21">
        <f>'[1]NR 2024'!H34</f>
        <v>0</v>
      </c>
      <c r="F34" s="22">
        <f t="shared" si="6"/>
        <v>921</v>
      </c>
      <c r="G34" s="20">
        <f>'[1]NR 2024'!M34</f>
        <v>1185</v>
      </c>
      <c r="H34" s="21">
        <f>'[1]NR 2024'!N34</f>
        <v>0</v>
      </c>
      <c r="I34" s="23">
        <f t="shared" si="7"/>
        <v>1185</v>
      </c>
      <c r="J34" s="31">
        <f>'[1]NR 2024'!Y34</f>
        <v>1135</v>
      </c>
      <c r="K34" s="32">
        <f>'[1]NR 2024'!Z34</f>
        <v>0</v>
      </c>
      <c r="L34" s="33">
        <f t="shared" si="8"/>
        <v>1135</v>
      </c>
      <c r="M34" s="61">
        <f>1140+30</f>
        <v>1170</v>
      </c>
      <c r="N34" s="61"/>
      <c r="O34" s="22">
        <f t="shared" si="9"/>
        <v>1170</v>
      </c>
      <c r="P34" s="61">
        <f>1140+30</f>
        <v>1170</v>
      </c>
      <c r="Q34" s="61"/>
      <c r="R34" s="22">
        <f t="shared" si="10"/>
        <v>1170</v>
      </c>
      <c r="S34" s="3"/>
    </row>
    <row r="35" spans="1:19" x14ac:dyDescent="0.25">
      <c r="A35" s="1"/>
      <c r="B35" s="28" t="s">
        <v>55</v>
      </c>
      <c r="C35" s="41" t="s">
        <v>56</v>
      </c>
      <c r="D35" s="20">
        <f>'[1]NR 2024'!G35</f>
        <v>4711.03</v>
      </c>
      <c r="E35" s="21">
        <f>'[1]NR 2024'!H35</f>
        <v>0</v>
      </c>
      <c r="F35" s="22">
        <f t="shared" si="6"/>
        <v>4711.03</v>
      </c>
      <c r="G35" s="20">
        <f>'[1]NR 2024'!M35</f>
        <v>5118</v>
      </c>
      <c r="H35" s="21">
        <f>'[1]NR 2024'!N35</f>
        <v>0</v>
      </c>
      <c r="I35" s="23">
        <f t="shared" si="7"/>
        <v>5118</v>
      </c>
      <c r="J35" s="31">
        <f>'[1]NR 2024'!Y35</f>
        <v>5322</v>
      </c>
      <c r="K35" s="32">
        <f>'[1]NR 2024'!Z35</f>
        <v>0</v>
      </c>
      <c r="L35" s="33">
        <f t="shared" si="8"/>
        <v>5322</v>
      </c>
      <c r="M35" s="61">
        <f>5725+198+20</f>
        <v>5943</v>
      </c>
      <c r="N35" s="61"/>
      <c r="O35" s="22">
        <f t="shared" si="9"/>
        <v>5943</v>
      </c>
      <c r="P35" s="61">
        <f>6271+198+20</f>
        <v>6489</v>
      </c>
      <c r="Q35" s="61"/>
      <c r="R35" s="22">
        <f t="shared" si="10"/>
        <v>6489</v>
      </c>
      <c r="S35" s="3"/>
    </row>
    <row r="36" spans="1:19" x14ac:dyDescent="0.25">
      <c r="A36" s="1"/>
      <c r="B36" s="28" t="s">
        <v>57</v>
      </c>
      <c r="C36" s="41" t="s">
        <v>58</v>
      </c>
      <c r="D36" s="20">
        <f>'[1]NR 2024'!G36</f>
        <v>91.53</v>
      </c>
      <c r="E36" s="21">
        <f>'[1]NR 2024'!H36</f>
        <v>0</v>
      </c>
      <c r="F36" s="22">
        <f t="shared" si="6"/>
        <v>91.53</v>
      </c>
      <c r="G36" s="20">
        <f>'[1]NR 2024'!M36</f>
        <v>20</v>
      </c>
      <c r="H36" s="21">
        <f>'[1]NR 2024'!N36</f>
        <v>0</v>
      </c>
      <c r="I36" s="23">
        <f t="shared" si="7"/>
        <v>20</v>
      </c>
      <c r="J36" s="31">
        <f>'[1]NR 2024'!Y36</f>
        <v>45</v>
      </c>
      <c r="K36" s="32">
        <f>'[1]NR 2024'!Z36</f>
        <v>0</v>
      </c>
      <c r="L36" s="33">
        <f t="shared" si="8"/>
        <v>45</v>
      </c>
      <c r="M36" s="61">
        <v>45</v>
      </c>
      <c r="N36" s="61"/>
      <c r="O36" s="22">
        <f t="shared" si="9"/>
        <v>45</v>
      </c>
      <c r="P36" s="61">
        <v>45</v>
      </c>
      <c r="Q36" s="61"/>
      <c r="R36" s="22">
        <f t="shared" si="10"/>
        <v>45</v>
      </c>
      <c r="S36" s="3"/>
    </row>
    <row r="37" spans="1:19" x14ac:dyDescent="0.25">
      <c r="A37" s="1"/>
      <c r="B37" s="28" t="s">
        <v>59</v>
      </c>
      <c r="C37" s="41" t="s">
        <v>60</v>
      </c>
      <c r="D37" s="20">
        <f>'[1]NR 2024'!G37</f>
        <v>588.24</v>
      </c>
      <c r="E37" s="21">
        <f>'[1]NR 2024'!H37</f>
        <v>0</v>
      </c>
      <c r="F37" s="22">
        <f t="shared" si="6"/>
        <v>588.24</v>
      </c>
      <c r="G37" s="20">
        <f>'[1]NR 2024'!M37</f>
        <v>580</v>
      </c>
      <c r="H37" s="21">
        <f>'[1]NR 2024'!N37</f>
        <v>0</v>
      </c>
      <c r="I37" s="23">
        <f t="shared" si="7"/>
        <v>580</v>
      </c>
      <c r="J37" s="31">
        <f>'[1]NR 2024'!Y37</f>
        <v>759</v>
      </c>
      <c r="K37" s="32">
        <f>'[1]NR 2024'!Z37</f>
        <v>0</v>
      </c>
      <c r="L37" s="33">
        <f t="shared" si="8"/>
        <v>759</v>
      </c>
      <c r="M37" s="61">
        <v>737</v>
      </c>
      <c r="N37" s="61"/>
      <c r="O37" s="22">
        <f t="shared" si="9"/>
        <v>737</v>
      </c>
      <c r="P37" s="61">
        <v>737</v>
      </c>
      <c r="Q37" s="61"/>
      <c r="R37" s="22">
        <f t="shared" si="10"/>
        <v>737</v>
      </c>
      <c r="S37" s="3"/>
    </row>
    <row r="38" spans="1:19" ht="15.75" thickBot="1" x14ac:dyDescent="0.3">
      <c r="A38" s="1"/>
      <c r="B38" s="64" t="s">
        <v>61</v>
      </c>
      <c r="C38" s="65" t="s">
        <v>62</v>
      </c>
      <c r="D38" s="20">
        <f>'[1]NR 2024'!G38</f>
        <v>1602.84</v>
      </c>
      <c r="E38" s="21">
        <f>'[1]NR 2024'!H38</f>
        <v>0</v>
      </c>
      <c r="F38" s="48">
        <f t="shared" si="6"/>
        <v>1602.84</v>
      </c>
      <c r="G38" s="20">
        <f>'[1]NR 2024'!M38</f>
        <v>1656</v>
      </c>
      <c r="H38" s="21">
        <f>'[1]NR 2024'!N38</f>
        <v>0</v>
      </c>
      <c r="I38" s="45">
        <f t="shared" si="7"/>
        <v>1656</v>
      </c>
      <c r="J38" s="31">
        <f>'[1]NR 2024'!Y38</f>
        <v>1553</v>
      </c>
      <c r="K38" s="32">
        <f>'[1]NR 2024'!Z38</f>
        <v>0</v>
      </c>
      <c r="L38" s="33">
        <f t="shared" si="8"/>
        <v>1553</v>
      </c>
      <c r="M38" s="66">
        <f>1598+28</f>
        <v>1626</v>
      </c>
      <c r="N38" s="66"/>
      <c r="O38" s="48">
        <f t="shared" si="9"/>
        <v>1626</v>
      </c>
      <c r="P38" s="66">
        <f>1630+28</f>
        <v>1658</v>
      </c>
      <c r="Q38" s="66"/>
      <c r="R38" s="48">
        <f t="shared" si="10"/>
        <v>1658</v>
      </c>
      <c r="S38" s="3"/>
    </row>
    <row r="39" spans="1:19" ht="15.75" thickBot="1" x14ac:dyDescent="0.3">
      <c r="A39" s="1"/>
      <c r="B39" s="49" t="s">
        <v>63</v>
      </c>
      <c r="C39" s="67" t="s">
        <v>64</v>
      </c>
      <c r="D39" s="68">
        <f>SUM(D28:D32)+SUM(D35:D38)</f>
        <v>30841.39</v>
      </c>
      <c r="E39" s="68">
        <f>SUM(E28:E32)+SUM(E35:E38)</f>
        <v>0</v>
      </c>
      <c r="F39" s="69">
        <f>SUM(F35:F38)+SUM(F28:F32)</f>
        <v>30841.39</v>
      </c>
      <c r="G39" s="68">
        <f>SUM(G28:G32)+SUM(G35:G38)</f>
        <v>33363</v>
      </c>
      <c r="H39" s="68">
        <f>SUM(H28:H32)+SUM(H35:H38)</f>
        <v>0</v>
      </c>
      <c r="I39" s="70">
        <f>SUM(I35:I38)+SUM(I28:I32)</f>
        <v>33363</v>
      </c>
      <c r="J39" s="71">
        <f>SUM(J28:J32)+SUM(J35:J38)</f>
        <v>34500</v>
      </c>
      <c r="K39" s="72">
        <f>SUM(K28:K32)+SUM(K35:K38)</f>
        <v>0</v>
      </c>
      <c r="L39" s="71">
        <f>SUM(L35:L38)+SUM(L28:L32)</f>
        <v>34500</v>
      </c>
      <c r="M39" s="68">
        <f>SUM(M28:M32)+SUM(M35:M38)</f>
        <v>36960</v>
      </c>
      <c r="N39" s="68">
        <f>SUM(N28:N32)+SUM(N35:N38)</f>
        <v>0</v>
      </c>
      <c r="O39" s="69">
        <f>SUM(O35:O38)+SUM(O28:O32)</f>
        <v>36960</v>
      </c>
      <c r="P39" s="68">
        <f>SUM(P28:P32)+SUM(P35:P38)</f>
        <v>39138</v>
      </c>
      <c r="Q39" s="68">
        <f>SUM(Q28:Q32)+SUM(Q35:Q38)</f>
        <v>0</v>
      </c>
      <c r="R39" s="69">
        <f>SUM(R35:R38)+SUM(R28:R32)</f>
        <v>39138</v>
      </c>
      <c r="S39" s="3"/>
    </row>
    <row r="40" spans="1:19" ht="19.5" thickBot="1" x14ac:dyDescent="0.35">
      <c r="A40" s="1"/>
      <c r="B40" s="73" t="s">
        <v>65</v>
      </c>
      <c r="C40" s="74" t="s">
        <v>66</v>
      </c>
      <c r="D40" s="75">
        <f t="shared" ref="D40:R40" si="11">D24-D39</f>
        <v>600.91000000000349</v>
      </c>
      <c r="E40" s="75">
        <f t="shared" si="11"/>
        <v>0</v>
      </c>
      <c r="F40" s="76">
        <f t="shared" si="11"/>
        <v>600.91000000000349</v>
      </c>
      <c r="G40" s="75">
        <f t="shared" si="11"/>
        <v>0</v>
      </c>
      <c r="H40" s="75">
        <f t="shared" si="11"/>
        <v>0</v>
      </c>
      <c r="I40" s="138">
        <f t="shared" si="11"/>
        <v>0</v>
      </c>
      <c r="J40" s="75">
        <f t="shared" si="11"/>
        <v>0</v>
      </c>
      <c r="K40" s="75">
        <f t="shared" si="11"/>
        <v>0</v>
      </c>
      <c r="L40" s="76">
        <f t="shared" si="11"/>
        <v>0</v>
      </c>
      <c r="M40" s="77">
        <f t="shared" si="11"/>
        <v>0</v>
      </c>
      <c r="N40" s="75">
        <f t="shared" si="11"/>
        <v>0</v>
      </c>
      <c r="O40" s="76">
        <f t="shared" si="11"/>
        <v>0</v>
      </c>
      <c r="P40" s="75">
        <f t="shared" si="11"/>
        <v>0</v>
      </c>
      <c r="Q40" s="75">
        <f t="shared" si="11"/>
        <v>0</v>
      </c>
      <c r="R40" s="76">
        <f t="shared" si="11"/>
        <v>0</v>
      </c>
      <c r="S40" s="3"/>
    </row>
    <row r="41" spans="1:19" ht="15.75" thickBot="1" x14ac:dyDescent="0.3">
      <c r="A41" s="1"/>
      <c r="B41" s="78" t="s">
        <v>67</v>
      </c>
      <c r="C41" s="79" t="s">
        <v>68</v>
      </c>
      <c r="D41" s="80"/>
      <c r="E41" s="81"/>
      <c r="F41" s="82">
        <f>F40-D16</f>
        <v>-25830.289999999997</v>
      </c>
      <c r="G41" s="80"/>
      <c r="H41" s="83"/>
      <c r="I41" s="84">
        <f>I40-G16</f>
        <v>-28618</v>
      </c>
      <c r="J41" s="85"/>
      <c r="K41" s="83"/>
      <c r="L41" s="82">
        <f>L40-J16</f>
        <v>-29553</v>
      </c>
      <c r="M41" s="86"/>
      <c r="N41" s="83"/>
      <c r="O41" s="82">
        <f>O40-M16</f>
        <v>-32110</v>
      </c>
      <c r="P41" s="80"/>
      <c r="Q41" s="83"/>
      <c r="R41" s="82">
        <f>R40-P16</f>
        <v>-34288</v>
      </c>
      <c r="S41" s="3"/>
    </row>
    <row r="42" spans="1:19" s="92" customFormat="1" ht="8.25" customHeight="1" thickBot="1" x14ac:dyDescent="0.3">
      <c r="A42" s="87"/>
      <c r="B42" s="88"/>
      <c r="C42" s="89"/>
      <c r="D42" s="87"/>
      <c r="E42" s="90"/>
      <c r="F42" s="90"/>
      <c r="G42" s="87"/>
      <c r="H42" s="90"/>
      <c r="I42" s="90"/>
      <c r="J42" s="90"/>
      <c r="K42" s="90"/>
      <c r="L42" s="91"/>
      <c r="M42" s="91"/>
      <c r="N42" s="91"/>
      <c r="O42" s="91"/>
      <c r="P42" s="91"/>
      <c r="Q42" s="91"/>
      <c r="R42" s="91"/>
      <c r="S42" s="91"/>
    </row>
    <row r="43" spans="1:19" s="92" customFormat="1" ht="15.75" customHeight="1" x14ac:dyDescent="0.25">
      <c r="A43" s="87"/>
      <c r="B43" s="93"/>
      <c r="C43" s="266" t="s">
        <v>69</v>
      </c>
      <c r="D43" s="94" t="s">
        <v>70</v>
      </c>
      <c r="E43" s="90"/>
      <c r="F43" s="95"/>
      <c r="G43" s="94" t="s">
        <v>71</v>
      </c>
      <c r="H43" s="90"/>
      <c r="I43" s="90"/>
      <c r="J43" s="94" t="s">
        <v>72</v>
      </c>
      <c r="K43" s="90"/>
      <c r="L43" s="90"/>
      <c r="M43" s="94" t="s">
        <v>73</v>
      </c>
      <c r="N43" s="91"/>
      <c r="O43" s="91"/>
      <c r="P43" s="94" t="s">
        <v>73</v>
      </c>
      <c r="Q43" s="91"/>
      <c r="R43" s="91"/>
      <c r="S43" s="91"/>
    </row>
    <row r="44" spans="1:19" ht="15.75" thickBot="1" x14ac:dyDescent="0.3">
      <c r="A44" s="1"/>
      <c r="B44" s="93"/>
      <c r="C44" s="277"/>
      <c r="D44" s="96"/>
      <c r="E44" s="90"/>
      <c r="F44" s="95"/>
      <c r="G44" s="96"/>
      <c r="H44" s="97"/>
      <c r="I44" s="97"/>
      <c r="J44" s="96"/>
      <c r="K44" s="97"/>
      <c r="L44" s="97"/>
      <c r="M44" s="96"/>
      <c r="N44" s="3"/>
      <c r="O44" s="3"/>
      <c r="P44" s="96"/>
      <c r="Q44" s="3"/>
      <c r="R44" s="3"/>
      <c r="S44" s="3"/>
    </row>
    <row r="45" spans="1:19" s="92" customFormat="1" ht="8.25" customHeight="1" thickBot="1" x14ac:dyDescent="0.3">
      <c r="A45" s="87"/>
      <c r="B45" s="93"/>
      <c r="C45" s="89"/>
      <c r="D45" s="90"/>
      <c r="E45" s="90"/>
      <c r="F45" s="95"/>
      <c r="G45" s="90"/>
      <c r="H45" s="90"/>
      <c r="I45" s="95"/>
      <c r="J45" s="95"/>
      <c r="K45" s="95"/>
      <c r="L45" s="91"/>
      <c r="M45" s="91"/>
      <c r="N45" s="91"/>
      <c r="O45" s="91"/>
      <c r="P45" s="91"/>
      <c r="Q45" s="91"/>
      <c r="R45" s="91"/>
      <c r="S45" s="91"/>
    </row>
    <row r="46" spans="1:19" s="92" customFormat="1" ht="37.5" customHeight="1" thickBot="1" x14ac:dyDescent="0.3">
      <c r="A46" s="87"/>
      <c r="B46" s="93"/>
      <c r="C46" s="266" t="s">
        <v>74</v>
      </c>
      <c r="D46" s="98" t="s">
        <v>75</v>
      </c>
      <c r="E46" s="99" t="s">
        <v>76</v>
      </c>
      <c r="F46" s="95"/>
      <c r="G46" s="98" t="s">
        <v>75</v>
      </c>
      <c r="H46" s="99" t="s">
        <v>76</v>
      </c>
      <c r="I46" s="91"/>
      <c r="J46" s="98" t="s">
        <v>75</v>
      </c>
      <c r="K46" s="99" t="s">
        <v>76</v>
      </c>
      <c r="L46" s="100"/>
      <c r="M46" s="98" t="s">
        <v>75</v>
      </c>
      <c r="N46" s="99" t="s">
        <v>76</v>
      </c>
      <c r="O46" s="91"/>
      <c r="P46" s="98" t="s">
        <v>75</v>
      </c>
      <c r="Q46" s="99" t="s">
        <v>76</v>
      </c>
      <c r="R46" s="91"/>
      <c r="S46" s="91"/>
    </row>
    <row r="47" spans="1:19" ht="15.75" thickBot="1" x14ac:dyDescent="0.3">
      <c r="A47" s="1"/>
      <c r="B47" s="101"/>
      <c r="C47" s="267"/>
      <c r="D47" s="102">
        <v>0</v>
      </c>
      <c r="E47" s="103">
        <v>0</v>
      </c>
      <c r="F47" s="95"/>
      <c r="G47" s="102">
        <v>0</v>
      </c>
      <c r="H47" s="103">
        <v>0</v>
      </c>
      <c r="I47" s="3"/>
      <c r="J47" s="102">
        <v>0</v>
      </c>
      <c r="K47" s="103">
        <v>0</v>
      </c>
      <c r="L47" s="97"/>
      <c r="M47" s="102">
        <v>0</v>
      </c>
      <c r="N47" s="103">
        <v>0</v>
      </c>
      <c r="O47" s="3"/>
      <c r="P47" s="102">
        <v>0</v>
      </c>
      <c r="Q47" s="103">
        <v>0</v>
      </c>
      <c r="R47" s="3"/>
      <c r="S47" s="3"/>
    </row>
    <row r="48" spans="1:19" x14ac:dyDescent="0.25">
      <c r="A48" s="1"/>
      <c r="B48" s="101"/>
      <c r="C48" s="89"/>
      <c r="D48" s="90"/>
      <c r="E48" s="90"/>
      <c r="F48" s="95"/>
      <c r="G48" s="90"/>
      <c r="H48" s="90"/>
      <c r="I48" s="95"/>
      <c r="J48" s="95"/>
      <c r="K48" s="95"/>
      <c r="L48" s="91"/>
      <c r="M48" s="3"/>
      <c r="N48" s="91"/>
      <c r="O48" s="91"/>
      <c r="P48" s="3"/>
      <c r="Q48" s="3"/>
      <c r="R48" s="3"/>
      <c r="S48" s="3"/>
    </row>
    <row r="49" spans="1:19" x14ac:dyDescent="0.25">
      <c r="A49" s="1"/>
      <c r="B49" s="101"/>
      <c r="C49" s="104" t="s">
        <v>77</v>
      </c>
      <c r="D49" s="105" t="s">
        <v>78</v>
      </c>
      <c r="E49" s="90"/>
      <c r="F49" s="3"/>
      <c r="G49" s="105" t="s">
        <v>79</v>
      </c>
      <c r="H49" s="3"/>
      <c r="I49" s="3"/>
      <c r="J49" s="105" t="s">
        <v>80</v>
      </c>
      <c r="K49" s="3"/>
      <c r="L49" s="106"/>
      <c r="M49" s="105" t="s">
        <v>81</v>
      </c>
      <c r="N49" s="106"/>
      <c r="O49" s="106"/>
      <c r="P49" s="105" t="s">
        <v>82</v>
      </c>
      <c r="Q49" s="3"/>
      <c r="R49" s="3"/>
      <c r="S49" s="3"/>
    </row>
    <row r="50" spans="1:19" x14ac:dyDescent="0.25">
      <c r="A50" s="1"/>
      <c r="B50" s="101"/>
      <c r="C50" s="107" t="s">
        <v>84</v>
      </c>
      <c r="D50" s="108">
        <v>1930.3</v>
      </c>
      <c r="E50" s="90"/>
      <c r="F50" s="3"/>
      <c r="G50" s="108">
        <v>1930.3</v>
      </c>
      <c r="H50" s="3"/>
      <c r="I50" s="3"/>
      <c r="J50" s="108">
        <v>2331.1999999999998</v>
      </c>
      <c r="K50" s="3"/>
      <c r="L50" s="109"/>
      <c r="M50" s="108">
        <v>2331.1999999999998</v>
      </c>
      <c r="N50" s="109"/>
      <c r="O50" s="109"/>
      <c r="P50" s="108">
        <v>2331.1999999999998</v>
      </c>
      <c r="Q50" s="3"/>
      <c r="R50" s="3"/>
      <c r="S50" s="3"/>
    </row>
    <row r="51" spans="1:19" x14ac:dyDescent="0.25">
      <c r="A51" s="1"/>
      <c r="B51" s="101"/>
      <c r="C51" s="107" t="s">
        <v>85</v>
      </c>
      <c r="D51" s="108">
        <v>520.80000000000018</v>
      </c>
      <c r="E51" s="90"/>
      <c r="F51" s="3"/>
      <c r="G51" s="108">
        <v>1630</v>
      </c>
      <c r="H51" s="3"/>
      <c r="I51" s="3"/>
      <c r="J51" s="108">
        <v>1649.2</v>
      </c>
      <c r="K51" s="3"/>
      <c r="L51" s="109"/>
      <c r="M51" s="108">
        <v>1649.2</v>
      </c>
      <c r="N51" s="109"/>
      <c r="O51" s="109"/>
      <c r="P51" s="108">
        <v>1649.2</v>
      </c>
      <c r="Q51" s="3"/>
      <c r="R51" s="3"/>
      <c r="S51" s="3"/>
    </row>
    <row r="52" spans="1:19" x14ac:dyDescent="0.25">
      <c r="A52" s="1"/>
      <c r="B52" s="101"/>
      <c r="C52" s="107" t="s">
        <v>86</v>
      </c>
      <c r="D52" s="108">
        <v>562.6</v>
      </c>
      <c r="E52" s="90"/>
      <c r="F52" s="3"/>
      <c r="G52" s="108">
        <v>562.6</v>
      </c>
      <c r="H52" s="3"/>
      <c r="I52" s="3"/>
      <c r="J52" s="108">
        <v>362.6</v>
      </c>
      <c r="K52" s="3"/>
      <c r="L52" s="109"/>
      <c r="M52" s="108">
        <v>362.6</v>
      </c>
      <c r="N52" s="109"/>
      <c r="O52" s="109"/>
      <c r="P52" s="108">
        <v>362.6</v>
      </c>
      <c r="Q52" s="3"/>
      <c r="R52" s="3"/>
      <c r="S52" s="3"/>
    </row>
    <row r="53" spans="1:19" x14ac:dyDescent="0.25">
      <c r="A53" s="1"/>
      <c r="B53" s="101"/>
      <c r="C53" s="110" t="s">
        <v>87</v>
      </c>
      <c r="D53" s="108">
        <v>395.69999999999993</v>
      </c>
      <c r="E53" s="90"/>
      <c r="F53" s="3"/>
      <c r="G53" s="108">
        <v>300</v>
      </c>
      <c r="H53" s="3"/>
      <c r="I53" s="3"/>
      <c r="J53" s="108">
        <v>226</v>
      </c>
      <c r="K53" s="3"/>
      <c r="L53" s="109"/>
      <c r="M53" s="108">
        <v>226</v>
      </c>
      <c r="N53" s="109"/>
      <c r="O53" s="109"/>
      <c r="P53" s="108">
        <v>226</v>
      </c>
      <c r="Q53" s="3"/>
      <c r="R53" s="3"/>
      <c r="S53" s="3"/>
    </row>
    <row r="54" spans="1:19" ht="10.5" customHeight="1" x14ac:dyDescent="0.25">
      <c r="A54" s="1"/>
      <c r="B54" s="101"/>
      <c r="C54" s="89"/>
      <c r="D54" s="90"/>
      <c r="E54" s="90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x14ac:dyDescent="0.25">
      <c r="A55" s="1"/>
      <c r="B55" s="101"/>
      <c r="C55" s="104" t="s">
        <v>88</v>
      </c>
      <c r="D55" s="105" t="s">
        <v>78</v>
      </c>
      <c r="E55" s="90"/>
      <c r="F55" s="95"/>
      <c r="G55" s="105" t="s">
        <v>89</v>
      </c>
      <c r="H55" s="90"/>
      <c r="I55" s="95"/>
      <c r="J55" s="105" t="s">
        <v>80</v>
      </c>
      <c r="K55" s="95"/>
      <c r="L55" s="3"/>
      <c r="M55" s="105" t="s">
        <v>81</v>
      </c>
      <c r="N55" s="106"/>
      <c r="O55" s="106"/>
      <c r="P55" s="105" t="s">
        <v>82</v>
      </c>
      <c r="Q55" s="3"/>
      <c r="R55" s="3"/>
      <c r="S55" s="3"/>
    </row>
    <row r="56" spans="1:19" x14ac:dyDescent="0.25">
      <c r="A56" s="1"/>
      <c r="B56" s="101"/>
      <c r="C56" s="107"/>
      <c r="D56" s="111">
        <v>33.130000000000003</v>
      </c>
      <c r="E56" s="90"/>
      <c r="F56" s="95"/>
      <c r="G56" s="111">
        <v>33.75</v>
      </c>
      <c r="H56" s="90"/>
      <c r="I56" s="95"/>
      <c r="J56" s="111">
        <v>33.75</v>
      </c>
      <c r="K56" s="95"/>
      <c r="L56" s="3"/>
      <c r="M56" s="111">
        <v>34.75</v>
      </c>
      <c r="N56" s="3"/>
      <c r="O56" s="3"/>
      <c r="P56" s="111">
        <v>34.75</v>
      </c>
      <c r="Q56" s="3"/>
      <c r="R56" s="3"/>
      <c r="S56" s="3"/>
    </row>
    <row r="57" spans="1:19" x14ac:dyDescent="0.25">
      <c r="A57" s="1"/>
      <c r="B57" s="101"/>
      <c r="C57" s="89"/>
      <c r="D57" s="90"/>
      <c r="E57" s="90"/>
      <c r="F57" s="95"/>
      <c r="G57" s="90"/>
      <c r="H57" s="90"/>
      <c r="I57" s="95"/>
      <c r="J57" s="95"/>
      <c r="K57" s="95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1"/>
      <c r="B58" s="112" t="s">
        <v>90</v>
      </c>
      <c r="C58" s="113"/>
      <c r="D58" s="268"/>
      <c r="E58" s="268"/>
      <c r="F58" s="268"/>
      <c r="G58" s="268"/>
      <c r="H58" s="268"/>
      <c r="I58" s="268"/>
      <c r="J58" s="268"/>
      <c r="K58" s="268"/>
      <c r="L58" s="114"/>
      <c r="M58" s="114"/>
      <c r="N58" s="114"/>
      <c r="O58" s="114"/>
      <c r="P58" s="114"/>
      <c r="Q58" s="114"/>
      <c r="R58" s="115"/>
      <c r="S58" s="3"/>
    </row>
    <row r="59" spans="1:19" x14ac:dyDescent="0.25">
      <c r="A59" s="1"/>
      <c r="B59" s="116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117"/>
      <c r="S59" s="3"/>
    </row>
    <row r="60" spans="1:19" x14ac:dyDescent="0.25">
      <c r="A60" s="1"/>
      <c r="B60" s="269"/>
      <c r="C60" s="270"/>
      <c r="D60" s="270"/>
      <c r="E60" s="270"/>
      <c r="F60" s="270"/>
      <c r="G60" s="270"/>
      <c r="H60" s="270"/>
      <c r="I60" s="270"/>
      <c r="J60" s="270"/>
      <c r="K60" s="270"/>
      <c r="L60" s="92"/>
      <c r="M60" s="92"/>
      <c r="N60" s="92"/>
      <c r="O60" s="92"/>
      <c r="P60" s="92"/>
      <c r="Q60" s="92"/>
      <c r="R60" s="117"/>
      <c r="S60" s="3"/>
    </row>
    <row r="61" spans="1:19" x14ac:dyDescent="0.25">
      <c r="A61" s="1"/>
      <c r="B61" s="269"/>
      <c r="C61" s="270"/>
      <c r="D61" s="270"/>
      <c r="E61" s="270"/>
      <c r="F61" s="270"/>
      <c r="G61" s="270"/>
      <c r="H61" s="270"/>
      <c r="I61" s="270"/>
      <c r="J61" s="270"/>
      <c r="K61" s="270"/>
      <c r="L61" s="92"/>
      <c r="M61" s="92"/>
      <c r="N61" s="92"/>
      <c r="O61" s="92"/>
      <c r="P61" s="92"/>
      <c r="Q61" s="92"/>
      <c r="R61" s="117"/>
      <c r="S61" s="3"/>
    </row>
    <row r="62" spans="1:19" x14ac:dyDescent="0.25">
      <c r="A62" s="1"/>
      <c r="B62" s="269"/>
      <c r="C62" s="270"/>
      <c r="D62" s="270"/>
      <c r="E62" s="270"/>
      <c r="F62" s="270"/>
      <c r="G62" s="270"/>
      <c r="H62" s="270"/>
      <c r="I62" s="270"/>
      <c r="J62" s="270"/>
      <c r="K62" s="270"/>
      <c r="L62" s="92"/>
      <c r="M62" s="92"/>
      <c r="N62" s="92"/>
      <c r="O62" s="92"/>
      <c r="P62" s="92"/>
      <c r="Q62" s="92"/>
      <c r="R62" s="117"/>
      <c r="S62" s="3"/>
    </row>
    <row r="63" spans="1:19" x14ac:dyDescent="0.25">
      <c r="A63" s="1"/>
      <c r="B63" s="269"/>
      <c r="C63" s="270"/>
      <c r="D63" s="270"/>
      <c r="E63" s="270"/>
      <c r="F63" s="270"/>
      <c r="G63" s="270"/>
      <c r="H63" s="270"/>
      <c r="I63" s="270"/>
      <c r="J63" s="270"/>
      <c r="K63" s="270"/>
      <c r="L63" s="92"/>
      <c r="M63" s="92"/>
      <c r="N63" s="92"/>
      <c r="O63" s="92"/>
      <c r="P63" s="92"/>
      <c r="Q63" s="92"/>
      <c r="R63" s="117"/>
      <c r="S63" s="3"/>
    </row>
    <row r="64" spans="1:19" x14ac:dyDescent="0.25">
      <c r="A64" s="1"/>
      <c r="B64" s="118"/>
      <c r="C64" s="119"/>
      <c r="D64" s="120"/>
      <c r="E64" s="120"/>
      <c r="F64" s="120"/>
      <c r="G64" s="120"/>
      <c r="H64" s="120"/>
      <c r="I64" s="120"/>
      <c r="J64" s="120"/>
      <c r="K64" s="120"/>
      <c r="L64" s="92"/>
      <c r="M64" s="92"/>
      <c r="N64" s="92"/>
      <c r="O64" s="92"/>
      <c r="P64" s="92"/>
      <c r="Q64" s="92"/>
      <c r="R64" s="117"/>
      <c r="S64" s="3"/>
    </row>
    <row r="65" spans="1:19" x14ac:dyDescent="0.25">
      <c r="A65" s="1"/>
      <c r="B65" s="121"/>
      <c r="C65" s="122"/>
      <c r="D65" s="120"/>
      <c r="E65" s="120"/>
      <c r="F65" s="120"/>
      <c r="G65" s="120"/>
      <c r="H65" s="120"/>
      <c r="I65" s="120"/>
      <c r="J65" s="120"/>
      <c r="K65" s="120"/>
      <c r="L65" s="92"/>
      <c r="M65" s="92"/>
      <c r="N65" s="92"/>
      <c r="O65" s="92"/>
      <c r="P65" s="92"/>
      <c r="Q65" s="92"/>
      <c r="R65" s="117"/>
      <c r="S65" s="3"/>
    </row>
    <row r="66" spans="1:19" x14ac:dyDescent="0.25">
      <c r="A66" s="1"/>
      <c r="B66" s="118"/>
      <c r="C66" s="123"/>
      <c r="D66" s="120"/>
      <c r="E66" s="120"/>
      <c r="F66" s="120"/>
      <c r="G66" s="120"/>
      <c r="H66" s="120"/>
      <c r="I66" s="120"/>
      <c r="J66" s="120"/>
      <c r="K66" s="120"/>
      <c r="L66" s="92"/>
      <c r="M66" s="92"/>
      <c r="N66" s="92"/>
      <c r="O66" s="92"/>
      <c r="P66" s="92"/>
      <c r="Q66" s="92"/>
      <c r="R66" s="117"/>
      <c r="S66" s="3"/>
    </row>
    <row r="67" spans="1:19" x14ac:dyDescent="0.25">
      <c r="A67" s="1"/>
      <c r="B67" s="118"/>
      <c r="C67" s="123"/>
      <c r="D67" s="120"/>
      <c r="E67" s="120"/>
      <c r="F67" s="120"/>
      <c r="G67" s="120"/>
      <c r="H67" s="120"/>
      <c r="I67" s="120"/>
      <c r="J67" s="120"/>
      <c r="K67" s="120"/>
      <c r="L67" s="92"/>
      <c r="M67" s="92"/>
      <c r="N67" s="92"/>
      <c r="O67" s="92"/>
      <c r="P67" s="92"/>
      <c r="Q67" s="92"/>
      <c r="R67" s="117"/>
      <c r="S67" s="3"/>
    </row>
    <row r="68" spans="1:19" x14ac:dyDescent="0.25">
      <c r="A68" s="1"/>
      <c r="B68" s="124"/>
      <c r="C68" s="125"/>
      <c r="D68" s="126"/>
      <c r="E68" s="126"/>
      <c r="F68" s="126"/>
      <c r="G68" s="126"/>
      <c r="H68" s="126"/>
      <c r="I68" s="126"/>
      <c r="J68" s="126"/>
      <c r="K68" s="126"/>
      <c r="L68" s="127"/>
      <c r="M68" s="127"/>
      <c r="N68" s="127"/>
      <c r="O68" s="127"/>
      <c r="P68" s="127"/>
      <c r="Q68" s="127"/>
      <c r="R68" s="128"/>
      <c r="S68" s="3"/>
    </row>
    <row r="69" spans="1:19" x14ac:dyDescent="0.25">
      <c r="A69" s="87"/>
      <c r="B69" s="129"/>
      <c r="C69" s="130"/>
      <c r="D69" s="131"/>
      <c r="E69" s="131"/>
      <c r="F69" s="131"/>
      <c r="G69" s="131"/>
      <c r="H69" s="131"/>
      <c r="I69" s="131"/>
      <c r="J69" s="131"/>
      <c r="K69" s="131"/>
      <c r="L69" s="3"/>
      <c r="M69" s="3"/>
      <c r="N69" s="3"/>
      <c r="O69" s="3"/>
      <c r="P69" s="3"/>
      <c r="Q69" s="3"/>
      <c r="R69" s="3"/>
      <c r="S69" s="3"/>
    </row>
    <row r="70" spans="1:19" x14ac:dyDescent="0.25">
      <c r="A70" s="1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2" t="s">
        <v>91</v>
      </c>
      <c r="C71" s="133">
        <v>45169</v>
      </c>
      <c r="D71" s="120"/>
      <c r="E71" s="132"/>
      <c r="F71" s="132" t="s">
        <v>92</v>
      </c>
      <c r="G71" s="134" t="s">
        <v>94</v>
      </c>
      <c r="H71" s="132"/>
      <c r="I71" s="132"/>
      <c r="J71" s="132"/>
      <c r="K71" s="132"/>
      <c r="L71" s="3"/>
      <c r="M71" s="3"/>
      <c r="N71" s="3"/>
      <c r="O71" s="3"/>
      <c r="P71" s="3"/>
      <c r="Q71" s="3"/>
      <c r="R71" s="3"/>
      <c r="S71" s="3"/>
    </row>
    <row r="72" spans="1:19" ht="7.5" customHeight="1" x14ac:dyDescent="0.25">
      <c r="A72" s="1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1"/>
      <c r="B73" s="132"/>
      <c r="C73" s="132"/>
      <c r="D73" s="135"/>
      <c r="E73" s="132"/>
      <c r="F73" s="132" t="s">
        <v>93</v>
      </c>
      <c r="G73" s="136"/>
      <c r="H73" s="132"/>
      <c r="I73" s="132"/>
      <c r="J73" s="132"/>
      <c r="K73" s="132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32"/>
      <c r="C74" s="132"/>
      <c r="D74" s="135"/>
      <c r="E74" s="132"/>
      <c r="F74" s="132"/>
      <c r="G74" s="136"/>
      <c r="H74" s="132"/>
      <c r="I74" s="132"/>
      <c r="J74" s="132"/>
      <c r="K74" s="132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87"/>
      <c r="B76" s="129"/>
      <c r="C76" s="130"/>
      <c r="D76" s="131"/>
      <c r="E76" s="131"/>
      <c r="F76" s="131"/>
      <c r="G76" s="131"/>
      <c r="H76" s="131"/>
      <c r="I76" s="131"/>
      <c r="J76" s="131"/>
      <c r="K76" s="131"/>
      <c r="L76" s="3"/>
      <c r="M76" s="3"/>
      <c r="N76" s="3"/>
      <c r="O76" s="3"/>
      <c r="P76" s="3"/>
      <c r="Q76" s="3"/>
      <c r="R76" s="3"/>
      <c r="S76" s="3"/>
    </row>
    <row r="77" spans="1:19" hidden="1" x14ac:dyDescent="0.25"/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t="15" hidden="1" customHeight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t="15" hidden="1" customHeight="1" x14ac:dyDescent="0.25"/>
    <row r="108" ht="15" hidden="1" customHeight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x14ac:dyDescent="0.25"/>
  </sheetData>
  <mergeCells count="58">
    <mergeCell ref="D4:K4"/>
    <mergeCell ref="D8:K8"/>
    <mergeCell ref="D10:F10"/>
    <mergeCell ref="G10:I10"/>
    <mergeCell ref="J10:L10"/>
    <mergeCell ref="P10:R10"/>
    <mergeCell ref="D12:F12"/>
    <mergeCell ref="G12:I12"/>
    <mergeCell ref="J12:L12"/>
    <mergeCell ref="M12:O12"/>
    <mergeCell ref="P12:R12"/>
    <mergeCell ref="M10:O10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D25:F25"/>
    <mergeCell ref="G25:I25"/>
    <mergeCell ref="J25:L25"/>
    <mergeCell ref="M25:O25"/>
    <mergeCell ref="P25:R25"/>
    <mergeCell ref="N13:N14"/>
    <mergeCell ref="O13:O14"/>
    <mergeCell ref="P13:P14"/>
    <mergeCell ref="Q13:Q14"/>
    <mergeCell ref="R13:R14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B63:K63"/>
    <mergeCell ref="N26:N27"/>
    <mergeCell ref="O26:O27"/>
    <mergeCell ref="P26:P27"/>
    <mergeCell ref="Q26:Q27"/>
    <mergeCell ref="B26:B27"/>
    <mergeCell ref="C46:C47"/>
    <mergeCell ref="D58:K58"/>
    <mergeCell ref="B60:K60"/>
    <mergeCell ref="B61:K61"/>
    <mergeCell ref="B62:K62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S111"/>
  <sheetViews>
    <sheetView showGridLines="0" topLeftCell="A58" zoomScale="80" zoomScaleNormal="80" zoomScaleSheetLayoutView="80" workbookViewId="0">
      <selection activeCell="D6" sqref="D6"/>
    </sheetView>
  </sheetViews>
  <sheetFormatPr defaultColWidth="0" defaultRowHeight="15" customHeight="1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265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3"/>
      <c r="B1" s="3"/>
      <c r="C1" s="3"/>
      <c r="D1" s="3"/>
      <c r="E1" s="3"/>
      <c r="F1" s="3"/>
      <c r="G1" s="13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3"/>
      <c r="B2" s="140" t="s">
        <v>0</v>
      </c>
      <c r="C2" s="3"/>
      <c r="D2" s="3"/>
      <c r="E2" s="3"/>
      <c r="F2" s="3"/>
      <c r="G2" s="13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3"/>
      <c r="B3" s="3"/>
      <c r="C3" s="3"/>
      <c r="D3" s="3"/>
      <c r="E3" s="3"/>
      <c r="F3" s="3"/>
      <c r="G3" s="13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3"/>
      <c r="B4" s="3" t="s">
        <v>1</v>
      </c>
      <c r="C4" s="3"/>
      <c r="D4" s="349" t="str">
        <f>'[2]NR 2024'!D4:U4</f>
        <v>MĚSTSKÉ LESY CHOMUTOV, PŘÍSPĚVKOVÁ ORGANIZACE</v>
      </c>
      <c r="E4" s="349"/>
      <c r="F4" s="349"/>
      <c r="G4" s="349"/>
      <c r="H4" s="349"/>
      <c r="I4" s="349"/>
      <c r="J4" s="349"/>
      <c r="K4" s="349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3"/>
      <c r="B5" s="3"/>
      <c r="C5" s="3"/>
      <c r="D5" s="141"/>
      <c r="E5" s="141"/>
      <c r="F5" s="141"/>
      <c r="G5" s="141"/>
      <c r="H5" s="141"/>
      <c r="I5" s="141"/>
      <c r="J5" s="141"/>
      <c r="K5" s="141"/>
      <c r="L5" s="3"/>
      <c r="M5" s="3"/>
      <c r="N5" s="3"/>
      <c r="O5" s="3"/>
      <c r="P5" s="3"/>
      <c r="Q5" s="3"/>
      <c r="R5" s="3"/>
      <c r="S5" s="3"/>
    </row>
    <row r="6" spans="1:19" x14ac:dyDescent="0.25">
      <c r="A6" s="3"/>
      <c r="B6" s="3" t="s">
        <v>2</v>
      </c>
      <c r="C6" s="3"/>
      <c r="D6" s="142">
        <f>'[2]NR 2024'!D6</f>
        <v>46790080</v>
      </c>
      <c r="E6" s="141"/>
      <c r="F6" s="141"/>
      <c r="G6" s="141"/>
      <c r="H6" s="141"/>
      <c r="I6" s="141"/>
      <c r="J6" s="141"/>
      <c r="K6" s="141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3"/>
      <c r="B7" s="3"/>
      <c r="C7" s="3"/>
      <c r="D7" s="141"/>
      <c r="E7" s="141"/>
      <c r="F7" s="141"/>
      <c r="G7" s="141"/>
      <c r="H7" s="141"/>
      <c r="I7" s="141"/>
      <c r="J7" s="141"/>
      <c r="K7" s="141"/>
      <c r="L7" s="3"/>
      <c r="M7" s="3"/>
      <c r="N7" s="3"/>
      <c r="O7" s="3"/>
      <c r="P7" s="3"/>
      <c r="Q7" s="3"/>
      <c r="R7" s="3"/>
      <c r="S7" s="3"/>
    </row>
    <row r="8" spans="1:19" x14ac:dyDescent="0.25">
      <c r="A8" s="3"/>
      <c r="B8" s="3" t="s">
        <v>3</v>
      </c>
      <c r="C8" s="3"/>
      <c r="D8" s="350" t="str">
        <f>'[2]NR 2024'!D8:U8</f>
        <v>Hora Svatého Šebestiána 90, 431 82</v>
      </c>
      <c r="E8" s="350"/>
      <c r="F8" s="350"/>
      <c r="G8" s="350"/>
      <c r="H8" s="350"/>
      <c r="I8" s="350"/>
      <c r="J8" s="350"/>
      <c r="K8" s="350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3"/>
      <c r="B9" s="3"/>
      <c r="C9" s="3"/>
      <c r="D9" s="3"/>
      <c r="E9" s="3"/>
      <c r="F9" s="3"/>
      <c r="G9" s="13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3"/>
      <c r="B10" s="143" t="s">
        <v>4</v>
      </c>
      <c r="C10" s="144" t="s">
        <v>5</v>
      </c>
      <c r="D10" s="344" t="s">
        <v>6</v>
      </c>
      <c r="E10" s="344"/>
      <c r="F10" s="345"/>
      <c r="G10" s="344" t="s">
        <v>7</v>
      </c>
      <c r="H10" s="344"/>
      <c r="I10" s="351"/>
      <c r="J10" s="352" t="s">
        <v>8</v>
      </c>
      <c r="K10" s="344"/>
      <c r="L10" s="345"/>
      <c r="M10" s="353" t="s">
        <v>9</v>
      </c>
      <c r="N10" s="344"/>
      <c r="O10" s="345"/>
      <c r="P10" s="344" t="s">
        <v>10</v>
      </c>
      <c r="Q10" s="344"/>
      <c r="R10" s="345"/>
      <c r="S10" s="3"/>
    </row>
    <row r="11" spans="1:19" ht="30.75" customHeight="1" thickBot="1" x14ac:dyDescent="0.3">
      <c r="A11" s="3"/>
      <c r="B11" s="145"/>
      <c r="C11" s="146"/>
      <c r="D11" s="147" t="s">
        <v>11</v>
      </c>
      <c r="E11" s="148" t="s">
        <v>12</v>
      </c>
      <c r="F11" s="148" t="s">
        <v>13</v>
      </c>
      <c r="G11" s="147" t="s">
        <v>11</v>
      </c>
      <c r="H11" s="148" t="s">
        <v>12</v>
      </c>
      <c r="I11" s="149" t="s">
        <v>13</v>
      </c>
      <c r="J11" s="149" t="s">
        <v>11</v>
      </c>
      <c r="K11" s="148" t="s">
        <v>12</v>
      </c>
      <c r="L11" s="148" t="s">
        <v>13</v>
      </c>
      <c r="M11" s="150" t="s">
        <v>11</v>
      </c>
      <c r="N11" s="148" t="s">
        <v>12</v>
      </c>
      <c r="O11" s="148" t="s">
        <v>13</v>
      </c>
      <c r="P11" s="147" t="s">
        <v>11</v>
      </c>
      <c r="Q11" s="148" t="s">
        <v>12</v>
      </c>
      <c r="R11" s="148" t="s">
        <v>13</v>
      </c>
      <c r="S11" s="3"/>
    </row>
    <row r="12" spans="1:19" ht="15.75" customHeight="1" thickBot="1" x14ac:dyDescent="0.3">
      <c r="A12" s="3"/>
      <c r="B12" s="151"/>
      <c r="C12" s="152" t="s">
        <v>14</v>
      </c>
      <c r="D12" s="346"/>
      <c r="E12" s="346"/>
      <c r="F12" s="347"/>
      <c r="G12" s="346"/>
      <c r="H12" s="346"/>
      <c r="I12" s="346"/>
      <c r="J12" s="348"/>
      <c r="K12" s="346"/>
      <c r="L12" s="347"/>
      <c r="M12" s="346"/>
      <c r="N12" s="346"/>
      <c r="O12" s="347"/>
      <c r="P12" s="346"/>
      <c r="Q12" s="346"/>
      <c r="R12" s="347"/>
      <c r="S12" s="3"/>
    </row>
    <row r="13" spans="1:19" ht="15.75" customHeight="1" x14ac:dyDescent="0.25">
      <c r="A13" s="3"/>
      <c r="B13" s="331" t="s">
        <v>4</v>
      </c>
      <c r="C13" s="333" t="s">
        <v>5</v>
      </c>
      <c r="D13" s="327" t="s">
        <v>15</v>
      </c>
      <c r="E13" s="335" t="s">
        <v>16</v>
      </c>
      <c r="F13" s="337" t="s">
        <v>14</v>
      </c>
      <c r="G13" s="322" t="s">
        <v>15</v>
      </c>
      <c r="H13" s="335" t="s">
        <v>16</v>
      </c>
      <c r="I13" s="342" t="s">
        <v>14</v>
      </c>
      <c r="J13" s="327" t="s">
        <v>15</v>
      </c>
      <c r="K13" s="335" t="s">
        <v>16</v>
      </c>
      <c r="L13" s="337" t="s">
        <v>14</v>
      </c>
      <c r="M13" s="329" t="s">
        <v>15</v>
      </c>
      <c r="N13" s="335" t="s">
        <v>16</v>
      </c>
      <c r="O13" s="337" t="s">
        <v>14</v>
      </c>
      <c r="P13" s="322" t="s">
        <v>15</v>
      </c>
      <c r="Q13" s="335" t="s">
        <v>16</v>
      </c>
      <c r="R13" s="337" t="s">
        <v>14</v>
      </c>
      <c r="S13" s="3"/>
    </row>
    <row r="14" spans="1:19" ht="15.75" thickBot="1" x14ac:dyDescent="0.3">
      <c r="A14" s="3"/>
      <c r="B14" s="332"/>
      <c r="C14" s="334"/>
      <c r="D14" s="328"/>
      <c r="E14" s="336"/>
      <c r="F14" s="338"/>
      <c r="G14" s="323"/>
      <c r="H14" s="336"/>
      <c r="I14" s="343"/>
      <c r="J14" s="328"/>
      <c r="K14" s="336"/>
      <c r="L14" s="338"/>
      <c r="M14" s="330"/>
      <c r="N14" s="336"/>
      <c r="O14" s="338"/>
      <c r="P14" s="323"/>
      <c r="Q14" s="336"/>
      <c r="R14" s="338"/>
      <c r="S14" s="3"/>
    </row>
    <row r="15" spans="1:19" x14ac:dyDescent="0.25">
      <c r="A15" s="3"/>
      <c r="B15" s="153" t="s">
        <v>17</v>
      </c>
      <c r="C15" s="154" t="s">
        <v>18</v>
      </c>
      <c r="D15" s="155">
        <f>'[2]NR 2024'!G15</f>
        <v>10870</v>
      </c>
      <c r="E15" s="156">
        <f>'[2]NR 2024'!H15</f>
        <v>304</v>
      </c>
      <c r="F15" s="157">
        <f t="shared" ref="F15:F23" si="0">D15+E15</f>
        <v>11174</v>
      </c>
      <c r="G15" s="155">
        <v>8200</v>
      </c>
      <c r="H15" s="156">
        <f>'[2]NR 2024'!K15</f>
        <v>0</v>
      </c>
      <c r="I15" s="158">
        <f t="shared" ref="I15:I23" si="1">G15+H15</f>
        <v>8200</v>
      </c>
      <c r="J15" s="159">
        <f>'[2]NR 2024'!Y15</f>
        <v>8550</v>
      </c>
      <c r="K15" s="160">
        <f>'[2]NR 2024'!Z15</f>
        <v>400</v>
      </c>
      <c r="L15" s="161">
        <f>J15+K15</f>
        <v>8950</v>
      </c>
      <c r="M15" s="162">
        <v>8200</v>
      </c>
      <c r="N15" s="156">
        <v>400</v>
      </c>
      <c r="O15" s="157">
        <f t="shared" ref="O15:O23" si="2">M15+N15</f>
        <v>8600</v>
      </c>
      <c r="P15" s="155">
        <v>8200</v>
      </c>
      <c r="Q15" s="156">
        <v>350</v>
      </c>
      <c r="R15" s="157">
        <f t="shared" ref="R15:R23" si="3">P15+Q15</f>
        <v>8550</v>
      </c>
      <c r="S15" s="3"/>
    </row>
    <row r="16" spans="1:19" x14ac:dyDescent="0.25">
      <c r="A16" s="3"/>
      <c r="B16" s="163" t="s">
        <v>19</v>
      </c>
      <c r="C16" s="164" t="s">
        <v>20</v>
      </c>
      <c r="D16" s="155">
        <f>'[2]NR 2024'!G16</f>
        <v>4894.3999999999996</v>
      </c>
      <c r="E16" s="165">
        <f>'[2]NR 2024'!H16</f>
        <v>0</v>
      </c>
      <c r="F16" s="157">
        <f t="shared" si="0"/>
        <v>4894.3999999999996</v>
      </c>
      <c r="G16" s="155">
        <f>'[2]NR 2024'!J16</f>
        <v>7100</v>
      </c>
      <c r="H16" s="165">
        <f>'[2]NR 2024'!K16</f>
        <v>0</v>
      </c>
      <c r="I16" s="158">
        <f t="shared" si="1"/>
        <v>7100</v>
      </c>
      <c r="J16" s="166">
        <f>'[2]NR 2024'!Y16</f>
        <v>12000</v>
      </c>
      <c r="K16" s="167">
        <f>'[2]NR 2024'!Z16</f>
        <v>0</v>
      </c>
      <c r="L16" s="168">
        <f t="shared" ref="L16:L23" si="4">J16+K16</f>
        <v>12000</v>
      </c>
      <c r="M16" s="169">
        <v>12000</v>
      </c>
      <c r="N16" s="165"/>
      <c r="O16" s="157">
        <f t="shared" si="2"/>
        <v>12000</v>
      </c>
      <c r="P16" s="170">
        <v>12000</v>
      </c>
      <c r="Q16" s="165"/>
      <c r="R16" s="157">
        <f t="shared" si="3"/>
        <v>12000</v>
      </c>
      <c r="S16" s="3"/>
    </row>
    <row r="17" spans="1:19" x14ac:dyDescent="0.25">
      <c r="A17" s="3"/>
      <c r="B17" s="163" t="s">
        <v>21</v>
      </c>
      <c r="C17" s="171" t="s">
        <v>22</v>
      </c>
      <c r="D17" s="155">
        <f>'[2]NR 2024'!G17</f>
        <v>0</v>
      </c>
      <c r="E17" s="165">
        <f>'[2]NR 2024'!H17</f>
        <v>0</v>
      </c>
      <c r="F17" s="157">
        <f t="shared" si="0"/>
        <v>0</v>
      </c>
      <c r="G17" s="155">
        <f>'[2]NR 2024'!J17</f>
        <v>0</v>
      </c>
      <c r="H17" s="165">
        <f>'[2]NR 2024'!K17</f>
        <v>0</v>
      </c>
      <c r="I17" s="158">
        <f t="shared" si="1"/>
        <v>0</v>
      </c>
      <c r="J17" s="166">
        <f>'[2]NR 2024'!Y17</f>
        <v>0</v>
      </c>
      <c r="K17" s="167">
        <f>'[2]NR 2024'!Z17</f>
        <v>0</v>
      </c>
      <c r="L17" s="168">
        <f t="shared" si="4"/>
        <v>0</v>
      </c>
      <c r="M17" s="169">
        <v>0</v>
      </c>
      <c r="N17" s="172"/>
      <c r="O17" s="157">
        <f t="shared" si="2"/>
        <v>0</v>
      </c>
      <c r="P17" s="170">
        <v>0</v>
      </c>
      <c r="Q17" s="172"/>
      <c r="R17" s="157">
        <f t="shared" si="3"/>
        <v>0</v>
      </c>
      <c r="S17" s="3"/>
    </row>
    <row r="18" spans="1:19" x14ac:dyDescent="0.25">
      <c r="A18" s="3"/>
      <c r="B18" s="163" t="s">
        <v>23</v>
      </c>
      <c r="C18" s="173" t="s">
        <v>24</v>
      </c>
      <c r="D18" s="155">
        <f>'[2]NR 2024'!G18</f>
        <v>2796.8</v>
      </c>
      <c r="E18" s="156">
        <f>'[2]NR 2024'!H18</f>
        <v>0</v>
      </c>
      <c r="F18" s="157">
        <f t="shared" si="0"/>
        <v>2796.8</v>
      </c>
      <c r="G18" s="155">
        <v>4500</v>
      </c>
      <c r="H18" s="156">
        <v>0</v>
      </c>
      <c r="I18" s="158">
        <f t="shared" si="1"/>
        <v>4500</v>
      </c>
      <c r="J18" s="166">
        <f>'[2]NR 2024'!Y18</f>
        <v>0</v>
      </c>
      <c r="K18" s="167">
        <f>'[2]NR 2024'!Z18</f>
        <v>0</v>
      </c>
      <c r="L18" s="168">
        <f t="shared" si="4"/>
        <v>0</v>
      </c>
      <c r="M18" s="169">
        <v>0</v>
      </c>
      <c r="N18" s="156">
        <v>0</v>
      </c>
      <c r="O18" s="157">
        <f t="shared" si="2"/>
        <v>0</v>
      </c>
      <c r="P18" s="170">
        <v>0</v>
      </c>
      <c r="Q18" s="156">
        <v>0</v>
      </c>
      <c r="R18" s="157">
        <f t="shared" si="3"/>
        <v>0</v>
      </c>
      <c r="S18" s="3"/>
    </row>
    <row r="19" spans="1:19" x14ac:dyDescent="0.25">
      <c r="A19" s="3"/>
      <c r="B19" s="163" t="s">
        <v>25</v>
      </c>
      <c r="C19" s="174" t="s">
        <v>26</v>
      </c>
      <c r="D19" s="155">
        <f>'[2]NR 2024'!G19</f>
        <v>380</v>
      </c>
      <c r="E19" s="156">
        <f>'[2]NR 2024'!H19</f>
        <v>0</v>
      </c>
      <c r="F19" s="157">
        <f t="shared" si="0"/>
        <v>380</v>
      </c>
      <c r="G19" s="155">
        <v>380</v>
      </c>
      <c r="H19" s="156">
        <f>'[2]NR 2024'!K19</f>
        <v>0</v>
      </c>
      <c r="I19" s="158">
        <f t="shared" si="1"/>
        <v>380</v>
      </c>
      <c r="J19" s="166">
        <f>'[2]NR 2024'!Y19</f>
        <v>380</v>
      </c>
      <c r="K19" s="167">
        <f>'[2]NR 2024'!Z19</f>
        <v>0</v>
      </c>
      <c r="L19" s="168">
        <f t="shared" si="4"/>
        <v>380</v>
      </c>
      <c r="M19" s="169">
        <v>380</v>
      </c>
      <c r="N19" s="156">
        <v>0</v>
      </c>
      <c r="O19" s="157">
        <f t="shared" si="2"/>
        <v>380</v>
      </c>
      <c r="P19" s="170">
        <v>380</v>
      </c>
      <c r="Q19" s="156">
        <v>0</v>
      </c>
      <c r="R19" s="157">
        <f t="shared" si="3"/>
        <v>380</v>
      </c>
      <c r="S19" s="3"/>
    </row>
    <row r="20" spans="1:19" x14ac:dyDescent="0.25">
      <c r="A20" s="3"/>
      <c r="B20" s="163" t="s">
        <v>27</v>
      </c>
      <c r="C20" s="175" t="s">
        <v>28</v>
      </c>
      <c r="D20" s="155">
        <f>'[2]NR 2024'!G20</f>
        <v>0</v>
      </c>
      <c r="E20" s="156">
        <f>'[2]NR 2024'!H20</f>
        <v>0</v>
      </c>
      <c r="F20" s="157">
        <f t="shared" si="0"/>
        <v>0</v>
      </c>
      <c r="G20" s="155">
        <f>'[2]NR 2024'!J20</f>
        <v>0</v>
      </c>
      <c r="H20" s="156">
        <f>'[2]NR 2024'!K20</f>
        <v>0</v>
      </c>
      <c r="I20" s="158">
        <f t="shared" si="1"/>
        <v>0</v>
      </c>
      <c r="J20" s="166">
        <f>'[2]NR 2024'!Y20</f>
        <v>0</v>
      </c>
      <c r="K20" s="167">
        <f>'[2]NR 2024'!Z20</f>
        <v>0</v>
      </c>
      <c r="L20" s="168">
        <f t="shared" si="4"/>
        <v>0</v>
      </c>
      <c r="M20" s="169">
        <v>0</v>
      </c>
      <c r="N20" s="156">
        <v>0</v>
      </c>
      <c r="O20" s="157">
        <f t="shared" si="2"/>
        <v>0</v>
      </c>
      <c r="P20" s="170">
        <v>0</v>
      </c>
      <c r="Q20" s="156">
        <v>0</v>
      </c>
      <c r="R20" s="157">
        <f t="shared" si="3"/>
        <v>0</v>
      </c>
      <c r="S20" s="3"/>
    </row>
    <row r="21" spans="1:19" x14ac:dyDescent="0.25">
      <c r="A21" s="3"/>
      <c r="B21" s="163" t="s">
        <v>29</v>
      </c>
      <c r="C21" s="176" t="s">
        <v>30</v>
      </c>
      <c r="D21" s="155">
        <f>'[2]NR 2024'!G21</f>
        <v>223</v>
      </c>
      <c r="E21" s="156">
        <f>'[2]NR 2024'!H21</f>
        <v>30</v>
      </c>
      <c r="F21" s="157">
        <f t="shared" si="0"/>
        <v>253</v>
      </c>
      <c r="G21" s="155">
        <v>150</v>
      </c>
      <c r="H21" s="156">
        <f>'[2]NR 2024'!K21</f>
        <v>0</v>
      </c>
      <c r="I21" s="158">
        <f t="shared" si="1"/>
        <v>150</v>
      </c>
      <c r="J21" s="166">
        <f>'[2]NR 2024'!Y21</f>
        <v>100</v>
      </c>
      <c r="K21" s="167">
        <f>'[2]NR 2024'!Z21</f>
        <v>0</v>
      </c>
      <c r="L21" s="168">
        <f t="shared" si="4"/>
        <v>100</v>
      </c>
      <c r="M21" s="169">
        <v>80</v>
      </c>
      <c r="N21" s="177">
        <v>0</v>
      </c>
      <c r="O21" s="157">
        <f t="shared" si="2"/>
        <v>80</v>
      </c>
      <c r="P21" s="170">
        <v>100</v>
      </c>
      <c r="Q21" s="177">
        <v>0</v>
      </c>
      <c r="R21" s="157">
        <f t="shared" si="3"/>
        <v>100</v>
      </c>
      <c r="S21" s="3"/>
    </row>
    <row r="22" spans="1:19" x14ac:dyDescent="0.25">
      <c r="A22" s="3"/>
      <c r="B22" s="163" t="s">
        <v>31</v>
      </c>
      <c r="C22" s="176" t="s">
        <v>32</v>
      </c>
      <c r="D22" s="155">
        <f>'[2]NR 2024'!G22</f>
        <v>0</v>
      </c>
      <c r="E22" s="156">
        <f>'[2]NR 2024'!H22</f>
        <v>0</v>
      </c>
      <c r="F22" s="157">
        <f t="shared" si="0"/>
        <v>0</v>
      </c>
      <c r="G22" s="155">
        <f>'[2]NR 2024'!J22</f>
        <v>0</v>
      </c>
      <c r="H22" s="156">
        <f>'[2]NR 2024'!K22</f>
        <v>0</v>
      </c>
      <c r="I22" s="158">
        <f t="shared" si="1"/>
        <v>0</v>
      </c>
      <c r="J22" s="166">
        <f>'[2]NR 2024'!Y22</f>
        <v>0</v>
      </c>
      <c r="K22" s="167">
        <f>'[2]NR 2024'!Z22</f>
        <v>0</v>
      </c>
      <c r="L22" s="168">
        <f t="shared" si="4"/>
        <v>0</v>
      </c>
      <c r="M22" s="169">
        <v>0</v>
      </c>
      <c r="N22" s="177">
        <v>0</v>
      </c>
      <c r="O22" s="157">
        <f t="shared" si="2"/>
        <v>0</v>
      </c>
      <c r="P22" s="170">
        <v>0</v>
      </c>
      <c r="Q22" s="177">
        <v>0</v>
      </c>
      <c r="R22" s="157">
        <f t="shared" si="3"/>
        <v>0</v>
      </c>
      <c r="S22" s="3"/>
    </row>
    <row r="23" spans="1:19" ht="15.75" thickBot="1" x14ac:dyDescent="0.3">
      <c r="A23" s="3"/>
      <c r="B23" s="178" t="s">
        <v>33</v>
      </c>
      <c r="C23" s="179" t="s">
        <v>34</v>
      </c>
      <c r="D23" s="155">
        <f>'[2]NR 2024'!G23</f>
        <v>0</v>
      </c>
      <c r="E23" s="156">
        <f>'[2]NR 2024'!H23</f>
        <v>0</v>
      </c>
      <c r="F23" s="180">
        <f t="shared" si="0"/>
        <v>0</v>
      </c>
      <c r="G23" s="155">
        <f>'[2]NR 2024'!J23</f>
        <v>0</v>
      </c>
      <c r="H23" s="156">
        <f>'[2]NR 2024'!K23</f>
        <v>0</v>
      </c>
      <c r="I23" s="181">
        <f t="shared" si="1"/>
        <v>0</v>
      </c>
      <c r="J23" s="166">
        <f>'[2]NR 2024'!Y23</f>
        <v>0</v>
      </c>
      <c r="K23" s="167">
        <f>'[2]NR 2024'!Z23</f>
        <v>0</v>
      </c>
      <c r="L23" s="168">
        <f t="shared" si="4"/>
        <v>0</v>
      </c>
      <c r="M23" s="182">
        <v>0</v>
      </c>
      <c r="N23" s="183">
        <v>0</v>
      </c>
      <c r="O23" s="180">
        <f t="shared" si="2"/>
        <v>0</v>
      </c>
      <c r="P23" s="184">
        <v>0</v>
      </c>
      <c r="Q23" s="183">
        <v>0</v>
      </c>
      <c r="R23" s="180">
        <f t="shared" si="3"/>
        <v>0</v>
      </c>
      <c r="S23" s="3"/>
    </row>
    <row r="24" spans="1:19" ht="15.75" thickBot="1" x14ac:dyDescent="0.3">
      <c r="A24" s="3"/>
      <c r="B24" s="185" t="s">
        <v>35</v>
      </c>
      <c r="C24" s="186" t="s">
        <v>36</v>
      </c>
      <c r="D24" s="187">
        <f t="shared" ref="D24:R24" si="5">SUM(D15:D21)</f>
        <v>19164.2</v>
      </c>
      <c r="E24" s="187">
        <f t="shared" si="5"/>
        <v>334</v>
      </c>
      <c r="F24" s="187">
        <f t="shared" si="5"/>
        <v>19498.2</v>
      </c>
      <c r="G24" s="187">
        <f t="shared" si="5"/>
        <v>20330</v>
      </c>
      <c r="H24" s="187">
        <f t="shared" si="5"/>
        <v>0</v>
      </c>
      <c r="I24" s="188">
        <f t="shared" si="5"/>
        <v>20330</v>
      </c>
      <c r="J24" s="189">
        <f t="shared" si="5"/>
        <v>21030</v>
      </c>
      <c r="K24" s="189">
        <f t="shared" si="5"/>
        <v>400</v>
      </c>
      <c r="L24" s="189">
        <f t="shared" si="5"/>
        <v>21430</v>
      </c>
      <c r="M24" s="190">
        <f>SUM(M15:M23)</f>
        <v>20660</v>
      </c>
      <c r="N24" s="187">
        <f>SUM(N15:N23)</f>
        <v>400</v>
      </c>
      <c r="O24" s="187">
        <f>SUM(O15:O21)</f>
        <v>21060</v>
      </c>
      <c r="P24" s="187">
        <f>SUM(P15:P23)</f>
        <v>20680</v>
      </c>
      <c r="Q24" s="187">
        <f>SUM(Q15:Q23)</f>
        <v>350</v>
      </c>
      <c r="R24" s="187">
        <f t="shared" si="5"/>
        <v>21030</v>
      </c>
      <c r="S24" s="3"/>
    </row>
    <row r="25" spans="1:19" ht="15.75" customHeight="1" thickBot="1" x14ac:dyDescent="0.3">
      <c r="A25" s="3"/>
      <c r="B25" s="191"/>
      <c r="C25" s="192" t="s">
        <v>37</v>
      </c>
      <c r="D25" s="339"/>
      <c r="E25" s="339"/>
      <c r="F25" s="340"/>
      <c r="G25" s="339"/>
      <c r="H25" s="339"/>
      <c r="I25" s="339"/>
      <c r="J25" s="341"/>
      <c r="K25" s="339"/>
      <c r="L25" s="340"/>
      <c r="M25" s="339"/>
      <c r="N25" s="339"/>
      <c r="O25" s="340"/>
      <c r="P25" s="339"/>
      <c r="Q25" s="339"/>
      <c r="R25" s="340"/>
      <c r="S25" s="3"/>
    </row>
    <row r="26" spans="1:19" x14ac:dyDescent="0.25">
      <c r="A26" s="3"/>
      <c r="B26" s="331" t="s">
        <v>4</v>
      </c>
      <c r="C26" s="333" t="s">
        <v>5</v>
      </c>
      <c r="D26" s="327" t="s">
        <v>38</v>
      </c>
      <c r="E26" s="318" t="s">
        <v>39</v>
      </c>
      <c r="F26" s="320" t="s">
        <v>40</v>
      </c>
      <c r="G26" s="322" t="s">
        <v>38</v>
      </c>
      <c r="H26" s="318" t="s">
        <v>39</v>
      </c>
      <c r="I26" s="325" t="s">
        <v>40</v>
      </c>
      <c r="J26" s="327" t="s">
        <v>38</v>
      </c>
      <c r="K26" s="318" t="s">
        <v>39</v>
      </c>
      <c r="L26" s="320" t="s">
        <v>40</v>
      </c>
      <c r="M26" s="329" t="s">
        <v>38</v>
      </c>
      <c r="N26" s="318" t="s">
        <v>39</v>
      </c>
      <c r="O26" s="320" t="s">
        <v>40</v>
      </c>
      <c r="P26" s="322" t="s">
        <v>38</v>
      </c>
      <c r="Q26" s="318" t="s">
        <v>39</v>
      </c>
      <c r="R26" s="320" t="s">
        <v>40</v>
      </c>
      <c r="S26" s="3"/>
    </row>
    <row r="27" spans="1:19" ht="15.75" thickBot="1" x14ac:dyDescent="0.3">
      <c r="A27" s="3"/>
      <c r="B27" s="332"/>
      <c r="C27" s="334"/>
      <c r="D27" s="328"/>
      <c r="E27" s="319"/>
      <c r="F27" s="321"/>
      <c r="G27" s="323"/>
      <c r="H27" s="319"/>
      <c r="I27" s="326"/>
      <c r="J27" s="328"/>
      <c r="K27" s="319"/>
      <c r="L27" s="321"/>
      <c r="M27" s="330"/>
      <c r="N27" s="319"/>
      <c r="O27" s="321"/>
      <c r="P27" s="323"/>
      <c r="Q27" s="319"/>
      <c r="R27" s="321"/>
      <c r="S27" s="3"/>
    </row>
    <row r="28" spans="1:19" x14ac:dyDescent="0.25">
      <c r="A28" s="3"/>
      <c r="B28" s="153" t="s">
        <v>41</v>
      </c>
      <c r="C28" s="154" t="s">
        <v>42</v>
      </c>
      <c r="D28" s="155">
        <f>'[2]NR 2024'!G28</f>
        <v>149</v>
      </c>
      <c r="E28" s="156">
        <f>'[2]NR 2024'!H28</f>
        <v>0</v>
      </c>
      <c r="F28" s="157">
        <f t="shared" ref="F28:F40" si="6">D28+E28</f>
        <v>149</v>
      </c>
      <c r="G28" s="155">
        <f>'[2]NR 2024'!M28</f>
        <v>200</v>
      </c>
      <c r="H28" s="156">
        <f>'[2]NR 2024'!N28</f>
        <v>0</v>
      </c>
      <c r="I28" s="158">
        <f t="shared" ref="I28:I40" si="7">G28+H28</f>
        <v>200</v>
      </c>
      <c r="J28" s="159">
        <f>'[2]NR 2024'!Y28</f>
        <v>150</v>
      </c>
      <c r="K28" s="160">
        <f>'[2]NR 2024'!Z28</f>
        <v>0</v>
      </c>
      <c r="L28" s="161">
        <f t="shared" ref="L28:L40" si="8">J28+K28</f>
        <v>150</v>
      </c>
      <c r="M28" s="193">
        <v>150</v>
      </c>
      <c r="N28" s="193">
        <v>0</v>
      </c>
      <c r="O28" s="157">
        <f t="shared" ref="O28:O40" si="9">M28+N28</f>
        <v>150</v>
      </c>
      <c r="P28" s="193">
        <v>150</v>
      </c>
      <c r="Q28" s="193">
        <v>0</v>
      </c>
      <c r="R28" s="157">
        <f t="shared" ref="R28:R40" si="10">P28+Q28</f>
        <v>150</v>
      </c>
      <c r="S28" s="3"/>
    </row>
    <row r="29" spans="1:19" x14ac:dyDescent="0.25">
      <c r="A29" s="3"/>
      <c r="B29" s="163" t="s">
        <v>43</v>
      </c>
      <c r="C29" s="176" t="s">
        <v>44</v>
      </c>
      <c r="D29" s="155">
        <f>'[2]NR 2024'!G29</f>
        <v>7610</v>
      </c>
      <c r="E29" s="165">
        <f>'[2]NR 2024'!H29</f>
        <v>41.1</v>
      </c>
      <c r="F29" s="157">
        <f t="shared" si="6"/>
        <v>7651.1</v>
      </c>
      <c r="G29" s="155">
        <f>'[2]NR 2024'!M29</f>
        <v>5040</v>
      </c>
      <c r="H29" s="165">
        <f>'[2]NR 2024'!N29</f>
        <v>0</v>
      </c>
      <c r="I29" s="158">
        <f t="shared" si="7"/>
        <v>5040</v>
      </c>
      <c r="J29" s="166">
        <f>'[2]NR 2024'!Y29</f>
        <v>7200</v>
      </c>
      <c r="K29" s="194">
        <f>'[2]NR 2024'!Z29</f>
        <v>70</v>
      </c>
      <c r="L29" s="168">
        <f t="shared" si="8"/>
        <v>7270</v>
      </c>
      <c r="M29" s="195">
        <v>6000</v>
      </c>
      <c r="N29" s="196">
        <v>70</v>
      </c>
      <c r="O29" s="157">
        <f t="shared" si="9"/>
        <v>6070</v>
      </c>
      <c r="P29" s="195">
        <v>6000</v>
      </c>
      <c r="Q29" s="196">
        <v>50</v>
      </c>
      <c r="R29" s="157">
        <f t="shared" si="10"/>
        <v>6050</v>
      </c>
      <c r="S29" s="3"/>
    </row>
    <row r="30" spans="1:19" x14ac:dyDescent="0.25">
      <c r="A30" s="3"/>
      <c r="B30" s="163" t="s">
        <v>45</v>
      </c>
      <c r="C30" s="176" t="s">
        <v>46</v>
      </c>
      <c r="D30" s="155">
        <f>'[2]NR 2024'!G30</f>
        <v>188</v>
      </c>
      <c r="E30" s="165">
        <f>'[2]NR 2024'!H30</f>
        <v>0</v>
      </c>
      <c r="F30" s="157">
        <f t="shared" si="6"/>
        <v>188</v>
      </c>
      <c r="G30" s="155">
        <f>'[2]NR 2024'!M30</f>
        <v>125</v>
      </c>
      <c r="H30" s="165">
        <f>'[2]NR 2024'!N30</f>
        <v>0</v>
      </c>
      <c r="I30" s="158">
        <f t="shared" si="7"/>
        <v>125</v>
      </c>
      <c r="J30" s="166">
        <f>'[2]NR 2024'!Y30</f>
        <v>150</v>
      </c>
      <c r="K30" s="194">
        <f>'[2]NR 2024'!Z30</f>
        <v>0</v>
      </c>
      <c r="L30" s="168">
        <f t="shared" si="8"/>
        <v>150</v>
      </c>
      <c r="M30" s="195">
        <v>150</v>
      </c>
      <c r="N30" s="196">
        <v>0</v>
      </c>
      <c r="O30" s="157">
        <f t="shared" si="9"/>
        <v>150</v>
      </c>
      <c r="P30" s="195">
        <v>150</v>
      </c>
      <c r="Q30" s="196"/>
      <c r="R30" s="157">
        <f t="shared" si="10"/>
        <v>150</v>
      </c>
      <c r="S30" s="3"/>
    </row>
    <row r="31" spans="1:19" x14ac:dyDescent="0.25">
      <c r="A31" s="3"/>
      <c r="B31" s="163"/>
      <c r="C31" s="176" t="s">
        <v>95</v>
      </c>
      <c r="D31" s="155">
        <f>'[2]NR 2024'!G31</f>
        <v>-5002</v>
      </c>
      <c r="E31" s="165">
        <f>'[2]NR 2024'!H31</f>
        <v>0</v>
      </c>
      <c r="F31" s="157">
        <f t="shared" si="6"/>
        <v>-5002</v>
      </c>
      <c r="G31" s="155">
        <f>'[2]NR 2024'!M31</f>
        <v>0</v>
      </c>
      <c r="H31" s="165">
        <f>'[2]NR 2024'!N31</f>
        <v>0</v>
      </c>
      <c r="I31" s="158">
        <f t="shared" si="7"/>
        <v>0</v>
      </c>
      <c r="J31" s="166">
        <f>'[2]NR 2024'!Y31</f>
        <v>-3000</v>
      </c>
      <c r="K31" s="194">
        <f>'[2]NR 2024'!Z31</f>
        <v>0</v>
      </c>
      <c r="L31" s="168">
        <f t="shared" si="8"/>
        <v>-3000</v>
      </c>
      <c r="M31" s="195">
        <v>0</v>
      </c>
      <c r="N31" s="196">
        <v>0</v>
      </c>
      <c r="O31" s="157">
        <f t="shared" si="9"/>
        <v>0</v>
      </c>
      <c r="P31" s="195">
        <v>0</v>
      </c>
      <c r="Q31" s="196"/>
      <c r="R31" s="157"/>
      <c r="S31" s="3"/>
    </row>
    <row r="32" spans="1:19" x14ac:dyDescent="0.25">
      <c r="A32" s="3"/>
      <c r="B32" s="163" t="s">
        <v>47</v>
      </c>
      <c r="C32" s="176" t="s">
        <v>48</v>
      </c>
      <c r="D32" s="155">
        <f>'[2]NR 2024'!G32</f>
        <v>7814</v>
      </c>
      <c r="E32" s="156">
        <f>'[2]NR 2024'!H32</f>
        <v>0</v>
      </c>
      <c r="F32" s="157">
        <f t="shared" si="6"/>
        <v>7814</v>
      </c>
      <c r="G32" s="155">
        <f>'[2]NR 2024'!M32</f>
        <v>7000</v>
      </c>
      <c r="H32" s="156">
        <f>'[2]NR 2024'!N32</f>
        <v>0</v>
      </c>
      <c r="I32" s="158">
        <f t="shared" si="7"/>
        <v>7000</v>
      </c>
      <c r="J32" s="166">
        <f>'[2]NR 2024'!Y32</f>
        <v>9200</v>
      </c>
      <c r="K32" s="167">
        <f>'[2]NR 2024'!Z32</f>
        <v>250</v>
      </c>
      <c r="L32" s="168">
        <f t="shared" si="8"/>
        <v>9450</v>
      </c>
      <c r="M32" s="195">
        <v>7500</v>
      </c>
      <c r="N32" s="195">
        <v>250</v>
      </c>
      <c r="O32" s="157">
        <f t="shared" si="9"/>
        <v>7750</v>
      </c>
      <c r="P32" s="195">
        <v>7500</v>
      </c>
      <c r="Q32" s="195">
        <v>240</v>
      </c>
      <c r="R32" s="157">
        <f t="shared" si="10"/>
        <v>7740</v>
      </c>
      <c r="S32" s="3"/>
    </row>
    <row r="33" spans="1:19" x14ac:dyDescent="0.25">
      <c r="A33" s="3"/>
      <c r="B33" s="163" t="s">
        <v>49</v>
      </c>
      <c r="C33" s="176" t="s">
        <v>50</v>
      </c>
      <c r="D33" s="155">
        <f>'[2]NR 2024'!G33</f>
        <v>4656</v>
      </c>
      <c r="E33" s="156">
        <f>'[2]NR 2024'!H33</f>
        <v>77.400000000000006</v>
      </c>
      <c r="F33" s="157">
        <f t="shared" si="6"/>
        <v>4733.3999999999996</v>
      </c>
      <c r="G33" s="155">
        <f>'[2]NR 2024'!M33</f>
        <v>5045</v>
      </c>
      <c r="H33" s="156">
        <f>'[2]NR 2024'!N33</f>
        <v>0</v>
      </c>
      <c r="I33" s="158">
        <f t="shared" si="7"/>
        <v>5045</v>
      </c>
      <c r="J33" s="166">
        <f>'[2]NR 2024'!Y33</f>
        <v>5100</v>
      </c>
      <c r="K33" s="167">
        <f>'[2]NR 2024'!Z33</f>
        <v>60</v>
      </c>
      <c r="L33" s="168">
        <f t="shared" si="8"/>
        <v>5160</v>
      </c>
      <c r="M33" s="195">
        <v>5100</v>
      </c>
      <c r="N33" s="195">
        <v>60</v>
      </c>
      <c r="O33" s="157">
        <f t="shared" si="9"/>
        <v>5160</v>
      </c>
      <c r="P33" s="195">
        <v>5100</v>
      </c>
      <c r="Q33" s="195">
        <v>60</v>
      </c>
      <c r="R33" s="157">
        <f t="shared" si="10"/>
        <v>5160</v>
      </c>
      <c r="S33" s="3"/>
    </row>
    <row r="34" spans="1:19" x14ac:dyDescent="0.25">
      <c r="A34" s="3"/>
      <c r="B34" s="163" t="s">
        <v>51</v>
      </c>
      <c r="C34" s="174" t="s">
        <v>52</v>
      </c>
      <c r="D34" s="155">
        <f>'[2]NR 2024'!G34</f>
        <v>4433</v>
      </c>
      <c r="E34" s="156">
        <f>'[2]NR 2024'!H34</f>
        <v>0</v>
      </c>
      <c r="F34" s="157">
        <f t="shared" si="6"/>
        <v>4433</v>
      </c>
      <c r="G34" s="155">
        <f>'[2]NR 2024'!M34</f>
        <v>4745</v>
      </c>
      <c r="H34" s="156">
        <f>'[2]NR 2024'!N34</f>
        <v>0</v>
      </c>
      <c r="I34" s="158">
        <f t="shared" si="7"/>
        <v>4745</v>
      </c>
      <c r="J34" s="166">
        <f>'[2]NR 2024'!Y34</f>
        <v>4900</v>
      </c>
      <c r="K34" s="167">
        <f>'[2]NR 2024'!Z34</f>
        <v>0</v>
      </c>
      <c r="L34" s="168">
        <f t="shared" si="8"/>
        <v>4900</v>
      </c>
      <c r="M34" s="195">
        <v>4900</v>
      </c>
      <c r="N34" s="195">
        <v>0</v>
      </c>
      <c r="O34" s="157">
        <f t="shared" si="9"/>
        <v>4900</v>
      </c>
      <c r="P34" s="195">
        <v>4900</v>
      </c>
      <c r="Q34" s="195">
        <v>0</v>
      </c>
      <c r="R34" s="157">
        <f t="shared" si="10"/>
        <v>4900</v>
      </c>
      <c r="S34" s="3"/>
    </row>
    <row r="35" spans="1:19" x14ac:dyDescent="0.25">
      <c r="A35" s="3"/>
      <c r="B35" s="163" t="s">
        <v>53</v>
      </c>
      <c r="C35" s="197" t="s">
        <v>54</v>
      </c>
      <c r="D35" s="155">
        <f>'[2]NR 2024'!G35</f>
        <v>223</v>
      </c>
      <c r="E35" s="156">
        <f>'[2]NR 2024'!H35</f>
        <v>0</v>
      </c>
      <c r="F35" s="157">
        <f t="shared" si="6"/>
        <v>223</v>
      </c>
      <c r="G35" s="155">
        <f>'[2]NR 2024'!M35</f>
        <v>300</v>
      </c>
      <c r="H35" s="156">
        <f>'[2]NR 2024'!N35</f>
        <v>0</v>
      </c>
      <c r="I35" s="158">
        <f t="shared" si="7"/>
        <v>300</v>
      </c>
      <c r="J35" s="166">
        <f>'[2]NR 2024'!Y35</f>
        <v>200</v>
      </c>
      <c r="K35" s="167">
        <f>'[2]NR 2024'!Z35</f>
        <v>0</v>
      </c>
      <c r="L35" s="168">
        <f t="shared" si="8"/>
        <v>200</v>
      </c>
      <c r="M35" s="195">
        <v>200</v>
      </c>
      <c r="N35" s="195">
        <v>0</v>
      </c>
      <c r="O35" s="157">
        <f t="shared" si="9"/>
        <v>200</v>
      </c>
      <c r="P35" s="195">
        <v>200</v>
      </c>
      <c r="Q35" s="195">
        <v>20</v>
      </c>
      <c r="R35" s="157">
        <f t="shared" si="10"/>
        <v>220</v>
      </c>
      <c r="S35" s="3"/>
    </row>
    <row r="36" spans="1:19" x14ac:dyDescent="0.25">
      <c r="A36" s="3"/>
      <c r="B36" s="163" t="s">
        <v>55</v>
      </c>
      <c r="C36" s="176" t="s">
        <v>56</v>
      </c>
      <c r="D36" s="155">
        <f>'[2]NR 2024'!G36</f>
        <v>1501</v>
      </c>
      <c r="E36" s="156">
        <f>'[2]NR 2024'!H36</f>
        <v>26.1</v>
      </c>
      <c r="F36" s="157">
        <f t="shared" si="6"/>
        <v>1527.1</v>
      </c>
      <c r="G36" s="155">
        <f>'[2]NR 2024'!M36</f>
        <v>1715</v>
      </c>
      <c r="H36" s="156">
        <f>'[2]NR 2024'!N36</f>
        <v>0</v>
      </c>
      <c r="I36" s="158">
        <f t="shared" si="7"/>
        <v>1715</v>
      </c>
      <c r="J36" s="166">
        <f>'[2]NR 2024'!Y36</f>
        <v>1724</v>
      </c>
      <c r="K36" s="167">
        <f>'[2]NR 2024'!Z36</f>
        <v>20</v>
      </c>
      <c r="L36" s="168">
        <f t="shared" si="8"/>
        <v>1744</v>
      </c>
      <c r="M36" s="195">
        <v>1724</v>
      </c>
      <c r="N36" s="195">
        <v>20</v>
      </c>
      <c r="O36" s="157">
        <f t="shared" si="9"/>
        <v>1744</v>
      </c>
      <c r="P36" s="195">
        <v>1724</v>
      </c>
      <c r="Q36" s="195">
        <v>0</v>
      </c>
      <c r="R36" s="157">
        <f t="shared" si="10"/>
        <v>1724</v>
      </c>
      <c r="S36" s="3"/>
    </row>
    <row r="37" spans="1:19" x14ac:dyDescent="0.25">
      <c r="A37" s="3"/>
      <c r="B37" s="163" t="s">
        <v>57</v>
      </c>
      <c r="C37" s="176" t="s">
        <v>58</v>
      </c>
      <c r="D37" s="155">
        <f>'[2]NR 2024'!G37</f>
        <v>13</v>
      </c>
      <c r="E37" s="156">
        <f>'[2]NR 2024'!H37</f>
        <v>0</v>
      </c>
      <c r="F37" s="157">
        <f>D37+E37</f>
        <v>13</v>
      </c>
      <c r="G37" s="155">
        <f>'[2]NR 2024'!M37</f>
        <v>0</v>
      </c>
      <c r="H37" s="156">
        <f>'[2]NR 2024'!N37</f>
        <v>0</v>
      </c>
      <c r="I37" s="158">
        <f t="shared" si="7"/>
        <v>0</v>
      </c>
      <c r="J37" s="166">
        <f>'[2]NR 2024'!Y37</f>
        <v>15</v>
      </c>
      <c r="K37" s="167">
        <f>'[2]NR 2024'!Z37</f>
        <v>0</v>
      </c>
      <c r="L37" s="168">
        <f t="shared" si="8"/>
        <v>15</v>
      </c>
      <c r="M37" s="195">
        <v>12</v>
      </c>
      <c r="N37" s="195">
        <v>0</v>
      </c>
      <c r="O37" s="157">
        <f t="shared" si="9"/>
        <v>12</v>
      </c>
      <c r="P37" s="195">
        <v>12</v>
      </c>
      <c r="Q37" s="195">
        <v>0</v>
      </c>
      <c r="R37" s="157">
        <f t="shared" si="10"/>
        <v>12</v>
      </c>
      <c r="S37" s="3"/>
    </row>
    <row r="38" spans="1:19" x14ac:dyDescent="0.25">
      <c r="A38" s="3"/>
      <c r="B38" s="163" t="s">
        <v>59</v>
      </c>
      <c r="C38" s="176" t="s">
        <v>60</v>
      </c>
      <c r="D38" s="155">
        <f>'[2]NR 2024'!G38</f>
        <v>920</v>
      </c>
      <c r="E38" s="156">
        <f>'[2]NR 2024'!H38</f>
        <v>0</v>
      </c>
      <c r="F38" s="157">
        <f>D38+E38</f>
        <v>920</v>
      </c>
      <c r="G38" s="155">
        <f>'[2]NR 2024'!M38</f>
        <v>960</v>
      </c>
      <c r="H38" s="156">
        <f>'[2]NR 2024'!N38</f>
        <v>0</v>
      </c>
      <c r="I38" s="158">
        <f t="shared" si="7"/>
        <v>960</v>
      </c>
      <c r="J38" s="166">
        <f>'[2]NR 2024'!Y38</f>
        <v>1168</v>
      </c>
      <c r="K38" s="167">
        <f>'[2]NR 2024'!Z38</f>
        <v>0</v>
      </c>
      <c r="L38" s="168">
        <f t="shared" si="8"/>
        <v>1168</v>
      </c>
      <c r="M38" s="195">
        <v>1168</v>
      </c>
      <c r="N38" s="195">
        <v>0</v>
      </c>
      <c r="O38" s="157">
        <f t="shared" si="9"/>
        <v>1168</v>
      </c>
      <c r="P38" s="195">
        <v>1168</v>
      </c>
      <c r="Q38" s="195">
        <v>0</v>
      </c>
      <c r="R38" s="157">
        <f t="shared" si="10"/>
        <v>1168</v>
      </c>
      <c r="S38" s="3"/>
    </row>
    <row r="39" spans="1:19" x14ac:dyDescent="0.25">
      <c r="A39" s="3"/>
      <c r="B39" s="198"/>
      <c r="C39" s="199" t="s">
        <v>96</v>
      </c>
      <c r="D39" s="155">
        <f>'[2]NR 2024'!G39</f>
        <v>-492</v>
      </c>
      <c r="E39" s="156"/>
      <c r="F39" s="157">
        <f>D39+E39</f>
        <v>-492</v>
      </c>
      <c r="G39" s="155">
        <f>'[2]NR 2024'!M39</f>
        <v>0</v>
      </c>
      <c r="H39" s="156">
        <f>'[2]NR 2024'!N39</f>
        <v>0</v>
      </c>
      <c r="I39" s="158">
        <f t="shared" si="7"/>
        <v>0</v>
      </c>
      <c r="J39" s="166">
        <f>'[2]NR 2024'!Y39</f>
        <v>-2000</v>
      </c>
      <c r="K39" s="167">
        <f>'[2]NR 2024'!Z39</f>
        <v>0</v>
      </c>
      <c r="L39" s="168">
        <f t="shared" si="8"/>
        <v>-2000</v>
      </c>
      <c r="M39" s="200">
        <v>-2000</v>
      </c>
      <c r="N39" s="200">
        <v>0</v>
      </c>
      <c r="O39" s="180">
        <f t="shared" si="9"/>
        <v>-2000</v>
      </c>
      <c r="P39" s="200">
        <v>-2000</v>
      </c>
      <c r="Q39" s="200">
        <v>0</v>
      </c>
      <c r="R39" s="180">
        <f t="shared" si="10"/>
        <v>-2000</v>
      </c>
      <c r="S39" s="3"/>
    </row>
    <row r="40" spans="1:19" ht="15.75" thickBot="1" x14ac:dyDescent="0.3">
      <c r="A40" s="3"/>
      <c r="B40" s="198" t="s">
        <v>61</v>
      </c>
      <c r="C40" s="199" t="s">
        <v>62</v>
      </c>
      <c r="D40" s="155">
        <f>'[2]NR 2024'!G40</f>
        <v>1756.4</v>
      </c>
      <c r="E40" s="156">
        <f>'[2]NR 2024'!H40</f>
        <v>0.1</v>
      </c>
      <c r="F40" s="180">
        <f t="shared" si="6"/>
        <v>1756.5</v>
      </c>
      <c r="G40" s="155">
        <f>'[2]NR 2024'!M40</f>
        <v>245</v>
      </c>
      <c r="H40" s="156">
        <f>'[2]NR 2024'!N40</f>
        <v>0</v>
      </c>
      <c r="I40" s="181">
        <f t="shared" si="7"/>
        <v>245</v>
      </c>
      <c r="J40" s="166">
        <f>'[2]NR 2024'!Y40</f>
        <v>1323</v>
      </c>
      <c r="K40" s="167">
        <f>'[2]NR 2024'!Z40</f>
        <v>0</v>
      </c>
      <c r="L40" s="168">
        <f t="shared" si="8"/>
        <v>1323</v>
      </c>
      <c r="M40" s="200">
        <v>856</v>
      </c>
      <c r="N40" s="200">
        <v>0</v>
      </c>
      <c r="O40" s="180">
        <f t="shared" si="9"/>
        <v>856</v>
      </c>
      <c r="P40" s="200">
        <v>876</v>
      </c>
      <c r="Q40" s="200">
        <v>0</v>
      </c>
      <c r="R40" s="180">
        <f t="shared" si="10"/>
        <v>876</v>
      </c>
      <c r="S40" s="3"/>
    </row>
    <row r="41" spans="1:19" ht="15.75" thickBot="1" x14ac:dyDescent="0.3">
      <c r="A41" s="3"/>
      <c r="B41" s="185" t="s">
        <v>63</v>
      </c>
      <c r="C41" s="201" t="s">
        <v>64</v>
      </c>
      <c r="D41" s="202">
        <f>SUM(D28:D33)+SUM(D36:D40)</f>
        <v>19113.400000000001</v>
      </c>
      <c r="E41" s="202">
        <f>SUM(E28:E33)+SUM(E36:E40)</f>
        <v>144.69999999999999</v>
      </c>
      <c r="F41" s="203">
        <f>SUM(F36:F40)+SUM(F28:F33)</f>
        <v>19258.099999999999</v>
      </c>
      <c r="G41" s="202">
        <f>SUM(G28:G33)+SUM(G36:G40)</f>
        <v>20330</v>
      </c>
      <c r="H41" s="202">
        <f>SUM(H28:H33)+SUM(H36:H40)</f>
        <v>0</v>
      </c>
      <c r="I41" s="204">
        <f>SUM(I36:I40)+SUM(I28:I33)</f>
        <v>20330</v>
      </c>
      <c r="J41" s="205">
        <f>SUM(J28:J33)+SUM(J36:J40)</f>
        <v>21030</v>
      </c>
      <c r="K41" s="206">
        <f>SUM(K28:K33)+SUM(K36:K40)</f>
        <v>400</v>
      </c>
      <c r="L41" s="205">
        <f>SUM(L36:L40)+SUM(L28:L33)</f>
        <v>21430</v>
      </c>
      <c r="M41" s="202">
        <f>SUM(M28:M33)+SUM(M36:M40)</f>
        <v>20660</v>
      </c>
      <c r="N41" s="202">
        <f>SUM(N28:N33)+SUM(N36:N40)</f>
        <v>400</v>
      </c>
      <c r="O41" s="203">
        <f>SUM(O36:O40)+SUM(O28:O33)</f>
        <v>21060</v>
      </c>
      <c r="P41" s="202">
        <f>SUM(P28:P33)+SUM(P36:P40)</f>
        <v>20680</v>
      </c>
      <c r="Q41" s="202">
        <f>SUM(Q28:Q33)+SUM(Q36:Q40)</f>
        <v>350</v>
      </c>
      <c r="R41" s="203">
        <f>SUM(R36:R40)+SUM(R28:R33)</f>
        <v>21030</v>
      </c>
      <c r="S41" s="3"/>
    </row>
    <row r="42" spans="1:19" ht="19.5" thickBot="1" x14ac:dyDescent="0.35">
      <c r="A42" s="3"/>
      <c r="B42" s="207" t="s">
        <v>65</v>
      </c>
      <c r="C42" s="208" t="s">
        <v>66</v>
      </c>
      <c r="D42" s="209">
        <f t="shared" ref="D42:R42" si="11">D24-D41</f>
        <v>50.799999999999272</v>
      </c>
      <c r="E42" s="209">
        <f t="shared" si="11"/>
        <v>189.3</v>
      </c>
      <c r="F42" s="210">
        <f t="shared" si="11"/>
        <v>240.10000000000218</v>
      </c>
      <c r="G42" s="209">
        <f t="shared" si="11"/>
        <v>0</v>
      </c>
      <c r="H42" s="209">
        <f t="shared" si="11"/>
        <v>0</v>
      </c>
      <c r="I42" s="211">
        <f t="shared" si="11"/>
        <v>0</v>
      </c>
      <c r="J42" s="209">
        <f t="shared" si="11"/>
        <v>0</v>
      </c>
      <c r="K42" s="209">
        <f t="shared" si="11"/>
        <v>0</v>
      </c>
      <c r="L42" s="210">
        <f t="shared" si="11"/>
        <v>0</v>
      </c>
      <c r="M42" s="212">
        <f t="shared" si="11"/>
        <v>0</v>
      </c>
      <c r="N42" s="209">
        <f t="shared" si="11"/>
        <v>0</v>
      </c>
      <c r="O42" s="210">
        <f t="shared" si="11"/>
        <v>0</v>
      </c>
      <c r="P42" s="209">
        <f t="shared" si="11"/>
        <v>0</v>
      </c>
      <c r="Q42" s="209">
        <f t="shared" si="11"/>
        <v>0</v>
      </c>
      <c r="R42" s="210">
        <f t="shared" si="11"/>
        <v>0</v>
      </c>
      <c r="S42" s="3"/>
    </row>
    <row r="43" spans="1:19" ht="15.75" thickBot="1" x14ac:dyDescent="0.3">
      <c r="A43" s="3"/>
      <c r="B43" s="213" t="s">
        <v>67</v>
      </c>
      <c r="C43" s="214" t="s">
        <v>68</v>
      </c>
      <c r="D43" s="215"/>
      <c r="E43" s="216"/>
      <c r="F43" s="217">
        <f>F42-D16</f>
        <v>-4654.2999999999975</v>
      </c>
      <c r="G43" s="215"/>
      <c r="H43" s="218"/>
      <c r="I43" s="219">
        <f>I42-G16</f>
        <v>-7100</v>
      </c>
      <c r="J43" s="220"/>
      <c r="K43" s="218"/>
      <c r="L43" s="217">
        <f>L42-J16</f>
        <v>-12000</v>
      </c>
      <c r="M43" s="221"/>
      <c r="N43" s="218"/>
      <c r="O43" s="217">
        <f>O42-M16</f>
        <v>-12000</v>
      </c>
      <c r="P43" s="215"/>
      <c r="Q43" s="218"/>
      <c r="R43" s="217">
        <f>R42-P16</f>
        <v>-12000</v>
      </c>
      <c r="S43" s="3"/>
    </row>
    <row r="44" spans="1:19" ht="8.25" customHeight="1" thickBot="1" x14ac:dyDescent="0.3">
      <c r="A44" s="3"/>
      <c r="B44" s="222"/>
      <c r="C44" s="223"/>
      <c r="D44" s="3"/>
      <c r="E44" s="224"/>
      <c r="F44" s="224"/>
      <c r="G44" s="3"/>
      <c r="H44" s="224"/>
      <c r="I44" s="224"/>
      <c r="J44" s="224"/>
      <c r="K44" s="224"/>
      <c r="L44" s="3"/>
      <c r="M44" s="3"/>
      <c r="N44" s="3"/>
      <c r="O44" s="3"/>
      <c r="P44" s="3"/>
      <c r="Q44" s="3"/>
      <c r="R44" s="3"/>
      <c r="S44" s="3"/>
    </row>
    <row r="45" spans="1:19" ht="15.75" customHeight="1" x14ac:dyDescent="0.25">
      <c r="A45" s="3"/>
      <c r="B45" s="222"/>
      <c r="C45" s="313" t="s">
        <v>69</v>
      </c>
      <c r="D45" s="225" t="s">
        <v>70</v>
      </c>
      <c r="E45" s="224"/>
      <c r="F45" s="226"/>
      <c r="G45" s="225" t="s">
        <v>71</v>
      </c>
      <c r="H45" s="224"/>
      <c r="I45" s="224"/>
      <c r="J45" s="225" t="s">
        <v>72</v>
      </c>
      <c r="K45" s="224"/>
      <c r="L45" s="224"/>
      <c r="M45" s="225" t="s">
        <v>73</v>
      </c>
      <c r="N45" s="3"/>
      <c r="O45" s="3"/>
      <c r="P45" s="225" t="s">
        <v>73</v>
      </c>
      <c r="Q45" s="3"/>
      <c r="R45" s="3"/>
      <c r="S45" s="3"/>
    </row>
    <row r="46" spans="1:19" ht="15.75" thickBot="1" x14ac:dyDescent="0.3">
      <c r="A46" s="3"/>
      <c r="B46" s="222"/>
      <c r="C46" s="324"/>
      <c r="D46" s="227"/>
      <c r="E46" s="224"/>
      <c r="F46" s="226"/>
      <c r="G46" s="227"/>
      <c r="H46" s="228"/>
      <c r="I46" s="228"/>
      <c r="J46" s="227"/>
      <c r="K46" s="228"/>
      <c r="L46" s="228"/>
      <c r="M46" s="227"/>
      <c r="N46" s="3"/>
      <c r="O46" s="3"/>
      <c r="P46" s="227"/>
      <c r="Q46" s="3"/>
      <c r="R46" s="3"/>
      <c r="S46" s="3"/>
    </row>
    <row r="47" spans="1:19" ht="8.25" customHeight="1" thickBot="1" x14ac:dyDescent="0.3">
      <c r="A47" s="3"/>
      <c r="B47" s="222"/>
      <c r="C47" s="223"/>
      <c r="D47" s="224"/>
      <c r="E47" s="224"/>
      <c r="F47" s="226"/>
      <c r="G47" s="224"/>
      <c r="H47" s="224"/>
      <c r="I47" s="226"/>
      <c r="J47" s="226"/>
      <c r="K47" s="226"/>
      <c r="L47" s="3"/>
      <c r="M47" s="3"/>
      <c r="N47" s="3"/>
      <c r="O47" s="3"/>
      <c r="P47" s="3"/>
      <c r="Q47" s="3"/>
      <c r="R47" s="3"/>
      <c r="S47" s="3"/>
    </row>
    <row r="48" spans="1:19" ht="37.5" customHeight="1" thickBot="1" x14ac:dyDescent="0.3">
      <c r="A48" s="3"/>
      <c r="B48" s="222"/>
      <c r="C48" s="313" t="s">
        <v>74</v>
      </c>
      <c r="D48" s="98" t="s">
        <v>75</v>
      </c>
      <c r="E48" s="229" t="s">
        <v>76</v>
      </c>
      <c r="F48" s="226"/>
      <c r="G48" s="98" t="s">
        <v>75</v>
      </c>
      <c r="H48" s="229" t="s">
        <v>76</v>
      </c>
      <c r="I48" s="3"/>
      <c r="J48" s="98" t="s">
        <v>75</v>
      </c>
      <c r="K48" s="229" t="s">
        <v>76</v>
      </c>
      <c r="L48" s="230"/>
      <c r="M48" s="98" t="s">
        <v>75</v>
      </c>
      <c r="N48" s="229" t="s">
        <v>76</v>
      </c>
      <c r="O48" s="3"/>
      <c r="P48" s="98" t="s">
        <v>75</v>
      </c>
      <c r="Q48" s="229" t="s">
        <v>76</v>
      </c>
      <c r="R48" s="3"/>
      <c r="S48" s="3"/>
    </row>
    <row r="49" spans="1:19" ht="15.75" thickBot="1" x14ac:dyDescent="0.3">
      <c r="A49" s="3"/>
      <c r="B49" s="231"/>
      <c r="C49" s="314"/>
      <c r="D49" s="232">
        <v>0</v>
      </c>
      <c r="E49" s="233">
        <v>0</v>
      </c>
      <c r="F49" s="226"/>
      <c r="G49" s="232">
        <v>0</v>
      </c>
      <c r="H49" s="233">
        <v>0</v>
      </c>
      <c r="I49" s="3"/>
      <c r="J49" s="232">
        <v>0</v>
      </c>
      <c r="K49" s="233">
        <v>0</v>
      </c>
      <c r="L49" s="228"/>
      <c r="M49" s="232">
        <v>0</v>
      </c>
      <c r="N49" s="233">
        <v>0</v>
      </c>
      <c r="O49" s="3"/>
      <c r="P49" s="232">
        <v>0</v>
      </c>
      <c r="Q49" s="233">
        <v>0</v>
      </c>
      <c r="R49" s="3"/>
      <c r="S49" s="3"/>
    </row>
    <row r="50" spans="1:19" x14ac:dyDescent="0.25">
      <c r="A50" s="3"/>
      <c r="B50" s="231"/>
      <c r="C50" s="223"/>
      <c r="D50" s="224"/>
      <c r="E50" s="224"/>
      <c r="F50" s="226"/>
      <c r="G50" s="224"/>
      <c r="H50" s="224"/>
      <c r="I50" s="226"/>
      <c r="J50" s="226"/>
      <c r="K50" s="226"/>
      <c r="L50" s="3"/>
      <c r="M50" s="3"/>
      <c r="N50" s="3"/>
      <c r="O50" s="3"/>
      <c r="P50" s="3"/>
      <c r="Q50" s="3"/>
      <c r="R50" s="3"/>
      <c r="S50" s="3"/>
    </row>
    <row r="51" spans="1:19" x14ac:dyDescent="0.25">
      <c r="A51" s="3"/>
      <c r="B51" s="231"/>
      <c r="C51" s="234" t="s">
        <v>77</v>
      </c>
      <c r="D51" s="235" t="s">
        <v>78</v>
      </c>
      <c r="E51" s="224"/>
      <c r="F51" s="3"/>
      <c r="G51" s="235" t="s">
        <v>79</v>
      </c>
      <c r="H51" s="3"/>
      <c r="I51" s="3"/>
      <c r="J51" s="235" t="s">
        <v>80</v>
      </c>
      <c r="K51" s="3"/>
      <c r="L51" s="236"/>
      <c r="M51" s="235" t="s">
        <v>81</v>
      </c>
      <c r="N51" s="236"/>
      <c r="O51" s="236"/>
      <c r="P51" s="235" t="s">
        <v>82</v>
      </c>
      <c r="Q51" s="3"/>
      <c r="R51" s="3"/>
      <c r="S51" s="3"/>
    </row>
    <row r="52" spans="1:19" x14ac:dyDescent="0.25">
      <c r="A52" s="3"/>
      <c r="B52" s="231"/>
      <c r="C52" s="237" t="s">
        <v>83</v>
      </c>
      <c r="D52" s="238"/>
      <c r="E52" s="224"/>
      <c r="F52" s="3"/>
      <c r="G52" s="238"/>
      <c r="H52" s="3"/>
      <c r="I52" s="3"/>
      <c r="J52" s="238"/>
      <c r="K52" s="3"/>
      <c r="L52" s="239"/>
      <c r="M52" s="238"/>
      <c r="N52" s="239"/>
      <c r="O52" s="239"/>
      <c r="P52" s="238"/>
      <c r="Q52" s="3"/>
      <c r="R52" s="3"/>
      <c r="S52" s="3"/>
    </row>
    <row r="53" spans="1:19" x14ac:dyDescent="0.25">
      <c r="A53" s="3"/>
      <c r="B53" s="231"/>
      <c r="C53" s="237" t="s">
        <v>84</v>
      </c>
      <c r="D53" s="238">
        <v>4483</v>
      </c>
      <c r="E53" s="224"/>
      <c r="F53" s="3"/>
      <c r="G53" s="238">
        <v>4723.5</v>
      </c>
      <c r="H53" s="3"/>
      <c r="I53" s="3"/>
      <c r="J53" s="238">
        <v>4723.5</v>
      </c>
      <c r="K53" s="3"/>
      <c r="L53" s="239"/>
      <c r="M53" s="238">
        <v>4723.5</v>
      </c>
      <c r="N53" s="239"/>
      <c r="O53" s="239"/>
      <c r="P53" s="238">
        <v>4723.5</v>
      </c>
      <c r="Q53" s="3"/>
      <c r="R53" s="3"/>
      <c r="S53" s="3"/>
    </row>
    <row r="54" spans="1:19" x14ac:dyDescent="0.25">
      <c r="A54" s="3"/>
      <c r="B54" s="231"/>
      <c r="C54" s="237" t="s">
        <v>85</v>
      </c>
      <c r="D54" s="238">
        <v>3676.4</v>
      </c>
      <c r="E54" s="224"/>
      <c r="F54" s="3"/>
      <c r="G54" s="238">
        <v>3228.7</v>
      </c>
      <c r="H54" s="3"/>
      <c r="I54" s="3"/>
      <c r="J54" s="238">
        <v>3425.7</v>
      </c>
      <c r="K54" s="3"/>
      <c r="L54" s="239"/>
      <c r="M54" s="238">
        <v>4593</v>
      </c>
      <c r="N54" s="239"/>
      <c r="O54" s="239"/>
      <c r="P54" s="238">
        <v>5600</v>
      </c>
      <c r="Q54" s="3"/>
      <c r="R54" s="3"/>
      <c r="S54" s="3"/>
    </row>
    <row r="55" spans="1:19" x14ac:dyDescent="0.25">
      <c r="A55" s="3"/>
      <c r="B55" s="231"/>
      <c r="C55" s="237" t="s">
        <v>86</v>
      </c>
      <c r="D55" s="238">
        <v>1409.5</v>
      </c>
      <c r="E55" s="224"/>
      <c r="F55" s="3"/>
      <c r="G55" s="238">
        <v>1409.5</v>
      </c>
      <c r="H55" s="3"/>
      <c r="I55" s="3"/>
      <c r="J55" s="238">
        <v>1409.5</v>
      </c>
      <c r="K55" s="3"/>
      <c r="L55" s="239"/>
      <c r="M55" s="238">
        <v>1409.5</v>
      </c>
      <c r="N55" s="239"/>
      <c r="O55" s="239"/>
      <c r="P55" s="238">
        <v>1409.5</v>
      </c>
      <c r="Q55" s="3"/>
      <c r="R55" s="3"/>
      <c r="S55" s="3"/>
    </row>
    <row r="56" spans="1:19" x14ac:dyDescent="0.25">
      <c r="A56" s="3"/>
      <c r="B56" s="231"/>
      <c r="C56" s="240" t="s">
        <v>87</v>
      </c>
      <c r="D56" s="238">
        <v>126.2</v>
      </c>
      <c r="E56" s="224"/>
      <c r="F56" s="3"/>
      <c r="G56" s="238">
        <v>110.9</v>
      </c>
      <c r="H56" s="3"/>
      <c r="I56" s="3"/>
      <c r="J56" s="238">
        <v>96.2</v>
      </c>
      <c r="K56" s="3"/>
      <c r="L56" s="239"/>
      <c r="M56" s="238">
        <v>96.2</v>
      </c>
      <c r="N56" s="239"/>
      <c r="O56" s="239"/>
      <c r="P56" s="238">
        <v>96.2</v>
      </c>
      <c r="Q56" s="3"/>
      <c r="R56" s="3"/>
      <c r="S56" s="3"/>
    </row>
    <row r="57" spans="1:19" ht="10.5" customHeight="1" x14ac:dyDescent="0.25">
      <c r="A57" s="3"/>
      <c r="B57" s="231"/>
      <c r="C57" s="223"/>
      <c r="D57" s="224"/>
      <c r="E57" s="22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5">
      <c r="A58" s="3"/>
      <c r="B58" s="231"/>
      <c r="C58" s="234" t="s">
        <v>88</v>
      </c>
      <c r="D58" s="235" t="s">
        <v>78</v>
      </c>
      <c r="E58" s="224"/>
      <c r="F58" s="226"/>
      <c r="G58" s="235" t="s">
        <v>89</v>
      </c>
      <c r="H58" s="224"/>
      <c r="I58" s="226"/>
      <c r="J58" s="235" t="s">
        <v>80</v>
      </c>
      <c r="K58" s="226"/>
      <c r="L58" s="3"/>
      <c r="M58" s="235" t="s">
        <v>81</v>
      </c>
      <c r="N58" s="236"/>
      <c r="O58" s="236"/>
      <c r="P58" s="235" t="s">
        <v>82</v>
      </c>
      <c r="Q58" s="3"/>
      <c r="R58" s="3"/>
      <c r="S58" s="3"/>
    </row>
    <row r="59" spans="1:19" x14ac:dyDescent="0.25">
      <c r="A59" s="3"/>
      <c r="B59" s="231"/>
      <c r="C59" s="237"/>
      <c r="D59" s="241">
        <v>9</v>
      </c>
      <c r="E59" s="224"/>
      <c r="F59" s="226"/>
      <c r="G59" s="241"/>
      <c r="H59" s="224"/>
      <c r="I59" s="226"/>
      <c r="J59" s="241"/>
      <c r="K59" s="226"/>
      <c r="L59" s="3"/>
      <c r="M59" s="241"/>
      <c r="N59" s="3"/>
      <c r="O59" s="3"/>
      <c r="P59" s="241"/>
      <c r="Q59" s="3"/>
      <c r="R59" s="3"/>
      <c r="S59" s="3"/>
    </row>
    <row r="60" spans="1:19" x14ac:dyDescent="0.25">
      <c r="A60" s="3"/>
      <c r="B60" s="231"/>
      <c r="C60" s="223"/>
      <c r="D60" s="224"/>
      <c r="E60" s="224"/>
      <c r="F60" s="226"/>
      <c r="G60" s="224"/>
      <c r="H60" s="224"/>
      <c r="I60" s="226"/>
      <c r="J60" s="226"/>
      <c r="K60" s="226"/>
      <c r="L60" s="3"/>
      <c r="M60" s="3"/>
      <c r="N60" s="3"/>
      <c r="O60" s="3"/>
      <c r="P60" s="3"/>
      <c r="Q60" s="3"/>
      <c r="R60" s="3"/>
      <c r="S60" s="3"/>
    </row>
    <row r="61" spans="1:19" x14ac:dyDescent="0.25">
      <c r="A61" s="3"/>
      <c r="B61" s="242" t="s">
        <v>90</v>
      </c>
      <c r="C61" s="243"/>
      <c r="D61" s="315"/>
      <c r="E61" s="315"/>
      <c r="F61" s="315"/>
      <c r="G61" s="315"/>
      <c r="H61" s="315"/>
      <c r="I61" s="315"/>
      <c r="J61" s="315"/>
      <c r="K61" s="315"/>
      <c r="L61" s="244"/>
      <c r="M61" s="244"/>
      <c r="N61" s="244"/>
      <c r="O61" s="244"/>
      <c r="P61" s="244"/>
      <c r="Q61" s="244"/>
      <c r="R61" s="245"/>
      <c r="S61" s="3"/>
    </row>
    <row r="62" spans="1:19" x14ac:dyDescent="0.25">
      <c r="A62" s="3"/>
      <c r="B62" s="246"/>
      <c r="G62"/>
      <c r="R62" s="247"/>
      <c r="S62" s="3"/>
    </row>
    <row r="63" spans="1:19" x14ac:dyDescent="0.25">
      <c r="A63" s="3"/>
      <c r="B63" s="316"/>
      <c r="C63" s="317"/>
      <c r="D63" s="317"/>
      <c r="E63" s="317"/>
      <c r="F63" s="317"/>
      <c r="G63" s="317"/>
      <c r="H63" s="317"/>
      <c r="I63" s="317"/>
      <c r="J63" s="317"/>
      <c r="K63" s="317"/>
      <c r="R63" s="247"/>
      <c r="S63" s="3"/>
    </row>
    <row r="64" spans="1:19" x14ac:dyDescent="0.25">
      <c r="A64" s="3"/>
      <c r="B64" s="316"/>
      <c r="C64" s="317"/>
      <c r="D64" s="317"/>
      <c r="E64" s="317"/>
      <c r="F64" s="317"/>
      <c r="G64" s="317"/>
      <c r="H64" s="317"/>
      <c r="I64" s="317"/>
      <c r="J64" s="317"/>
      <c r="K64" s="317"/>
      <c r="R64" s="247"/>
      <c r="S64" s="3"/>
    </row>
    <row r="65" spans="1:19" x14ac:dyDescent="0.25">
      <c r="A65" s="3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R65" s="247"/>
      <c r="S65" s="3"/>
    </row>
    <row r="66" spans="1:19" x14ac:dyDescent="0.25">
      <c r="A66" s="3"/>
      <c r="B66" s="316"/>
      <c r="C66" s="317"/>
      <c r="D66" s="317"/>
      <c r="E66" s="317"/>
      <c r="F66" s="317"/>
      <c r="G66" s="317"/>
      <c r="H66" s="317"/>
      <c r="I66" s="317"/>
      <c r="J66" s="317"/>
      <c r="K66" s="317"/>
      <c r="R66" s="247"/>
      <c r="S66" s="3"/>
    </row>
    <row r="67" spans="1:19" x14ac:dyDescent="0.25">
      <c r="A67" s="3"/>
      <c r="B67" s="248"/>
      <c r="D67" s="249"/>
      <c r="E67" s="249"/>
      <c r="F67" s="249"/>
      <c r="G67" s="249"/>
      <c r="H67" s="249"/>
      <c r="I67" s="249"/>
      <c r="J67" s="249"/>
      <c r="K67" s="249"/>
      <c r="R67" s="247"/>
      <c r="S67" s="3"/>
    </row>
    <row r="68" spans="1:19" x14ac:dyDescent="0.25">
      <c r="A68" s="3"/>
      <c r="B68" s="248"/>
      <c r="C68" s="250"/>
      <c r="D68" s="249"/>
      <c r="E68" s="249"/>
      <c r="F68" s="249"/>
      <c r="G68" s="249"/>
      <c r="H68" s="249"/>
      <c r="I68" s="249"/>
      <c r="J68" s="249"/>
      <c r="K68" s="249"/>
      <c r="R68" s="247"/>
      <c r="S68" s="3"/>
    </row>
    <row r="69" spans="1:19" x14ac:dyDescent="0.25">
      <c r="A69" s="3"/>
      <c r="B69" s="248"/>
      <c r="C69" s="251"/>
      <c r="D69" s="249"/>
      <c r="E69" s="249"/>
      <c r="F69" s="249"/>
      <c r="G69" s="249"/>
      <c r="H69" s="249"/>
      <c r="I69" s="249"/>
      <c r="J69" s="249"/>
      <c r="K69" s="249"/>
      <c r="R69" s="247"/>
      <c r="S69" s="3"/>
    </row>
    <row r="70" spans="1:19" x14ac:dyDescent="0.25">
      <c r="A70" s="3"/>
      <c r="B70" s="248"/>
      <c r="C70" s="251"/>
      <c r="D70" s="249"/>
      <c r="E70" s="249"/>
      <c r="F70" s="249"/>
      <c r="G70" s="249"/>
      <c r="H70" s="249"/>
      <c r="I70" s="249"/>
      <c r="J70" s="249"/>
      <c r="K70" s="249"/>
      <c r="R70" s="247"/>
      <c r="S70" s="3"/>
    </row>
    <row r="71" spans="1:19" x14ac:dyDescent="0.25">
      <c r="A71" s="3"/>
      <c r="B71" s="252"/>
      <c r="C71" s="253"/>
      <c r="D71" s="254"/>
      <c r="E71" s="254"/>
      <c r="F71" s="254"/>
      <c r="G71" s="254"/>
      <c r="H71" s="254"/>
      <c r="I71" s="254"/>
      <c r="J71" s="254"/>
      <c r="K71" s="254"/>
      <c r="L71" s="255"/>
      <c r="M71" s="255"/>
      <c r="N71" s="255"/>
      <c r="O71" s="255"/>
      <c r="P71" s="255"/>
      <c r="Q71" s="255"/>
      <c r="R71" s="256"/>
      <c r="S71" s="3"/>
    </row>
    <row r="72" spans="1:19" x14ac:dyDescent="0.25">
      <c r="A72" s="3"/>
      <c r="B72" s="257"/>
      <c r="C72" s="258"/>
      <c r="D72" s="259"/>
      <c r="E72" s="259"/>
      <c r="F72" s="259"/>
      <c r="G72" s="259"/>
      <c r="H72" s="259"/>
      <c r="I72" s="259"/>
      <c r="J72" s="259"/>
      <c r="K72" s="259"/>
      <c r="L72" s="3"/>
      <c r="M72" s="3"/>
      <c r="N72" s="3"/>
      <c r="O72" s="3"/>
      <c r="P72" s="3"/>
      <c r="Q72" s="3"/>
      <c r="R72" s="3"/>
      <c r="S72" s="3"/>
    </row>
    <row r="73" spans="1:19" x14ac:dyDescent="0.25">
      <c r="A73" s="3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260" t="s">
        <v>91</v>
      </c>
      <c r="C74" s="261">
        <v>45154</v>
      </c>
      <c r="D74" s="249"/>
      <c r="E74" s="260"/>
      <c r="F74" s="260" t="s">
        <v>92</v>
      </c>
      <c r="G74" s="262" t="s">
        <v>97</v>
      </c>
      <c r="H74" s="260"/>
      <c r="I74" s="260"/>
      <c r="J74" s="260"/>
      <c r="K74" s="260"/>
      <c r="L74" s="3"/>
      <c r="M74" s="3"/>
      <c r="N74" s="3"/>
      <c r="O74" s="3"/>
      <c r="P74" s="3"/>
      <c r="Q74" s="3"/>
      <c r="R74" s="3"/>
      <c r="S74" s="3"/>
    </row>
    <row r="75" spans="1:19" ht="7.5" customHeight="1" x14ac:dyDescent="0.25">
      <c r="A75" s="3"/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260"/>
      <c r="C76" s="260"/>
      <c r="D76" s="263"/>
      <c r="E76" s="260"/>
      <c r="F76" s="260" t="s">
        <v>93</v>
      </c>
      <c r="G76" s="264"/>
      <c r="H76" s="260"/>
      <c r="I76" s="260"/>
      <c r="J76" s="260"/>
      <c r="K76" s="260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260"/>
      <c r="C77" s="260"/>
      <c r="D77" s="263"/>
      <c r="E77" s="260"/>
      <c r="F77" s="260"/>
      <c r="G77" s="264"/>
      <c r="H77" s="260"/>
      <c r="I77" s="260"/>
      <c r="J77" s="260"/>
      <c r="K77" s="260"/>
      <c r="L77" s="3"/>
      <c r="M77" s="3"/>
      <c r="N77" s="3"/>
      <c r="O77" s="3"/>
      <c r="P77" s="3"/>
      <c r="Q77" s="3"/>
      <c r="R77" s="3"/>
      <c r="S77" s="3"/>
    </row>
    <row r="78" spans="1:19" x14ac:dyDescent="0.25">
      <c r="A78" s="3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3"/>
      <c r="M78" s="3"/>
      <c r="N78" s="3"/>
      <c r="O78" s="3"/>
      <c r="P78" s="3"/>
      <c r="Q78" s="3"/>
      <c r="R78" s="3"/>
      <c r="S78" s="3"/>
    </row>
    <row r="79" spans="1:19" x14ac:dyDescent="0.25">
      <c r="A79" s="3"/>
      <c r="B79" s="257"/>
      <c r="C79" s="258"/>
      <c r="D79" s="259"/>
      <c r="E79" s="259"/>
      <c r="F79" s="259"/>
      <c r="G79" s="259"/>
      <c r="H79" s="259"/>
      <c r="I79" s="259"/>
      <c r="J79" s="259"/>
      <c r="K79" s="259"/>
      <c r="L79" s="3"/>
      <c r="M79" s="3"/>
      <c r="N79" s="3"/>
      <c r="O79" s="3"/>
      <c r="P79" s="3"/>
      <c r="Q79" s="3"/>
      <c r="R79" s="3"/>
      <c r="S79" s="3"/>
    </row>
    <row r="96" ht="15" hidden="1" customHeight="1" x14ac:dyDescent="0.25"/>
    <row r="97" x14ac:dyDescent="0.25"/>
    <row r="98" x14ac:dyDescent="0.25"/>
    <row r="110" ht="15" hidden="1" customHeight="1" x14ac:dyDescent="0.25"/>
    <row r="111" ht="15" hidden="1" customHeight="1" x14ac:dyDescent="0.25"/>
  </sheetData>
  <mergeCells count="58">
    <mergeCell ref="D4:K4"/>
    <mergeCell ref="D8:K8"/>
    <mergeCell ref="D10:F10"/>
    <mergeCell ref="G10:I10"/>
    <mergeCell ref="J10:L10"/>
    <mergeCell ref="P10:R10"/>
    <mergeCell ref="D12:F12"/>
    <mergeCell ref="G12:I12"/>
    <mergeCell ref="J12:L12"/>
    <mergeCell ref="M12:O12"/>
    <mergeCell ref="P12:R12"/>
    <mergeCell ref="M10:O10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D25:F25"/>
    <mergeCell ref="G25:I25"/>
    <mergeCell ref="J25:L25"/>
    <mergeCell ref="M25:O25"/>
    <mergeCell ref="P25:R25"/>
    <mergeCell ref="N13:N14"/>
    <mergeCell ref="O13:O14"/>
    <mergeCell ref="P13:P14"/>
    <mergeCell ref="Q13:Q14"/>
    <mergeCell ref="R13:R14"/>
    <mergeCell ref="R26:R27"/>
    <mergeCell ref="C45:C46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B66:K66"/>
    <mergeCell ref="N26:N27"/>
    <mergeCell ref="O26:O27"/>
    <mergeCell ref="P26:P27"/>
    <mergeCell ref="Q26:Q27"/>
    <mergeCell ref="B26:B27"/>
    <mergeCell ref="C48:C49"/>
    <mergeCell ref="D61:K61"/>
    <mergeCell ref="B63:K63"/>
    <mergeCell ref="B64:K64"/>
    <mergeCell ref="B65:K65"/>
  </mergeCells>
  <pageMargins left="0.70866141732283472" right="0.70866141732283472" top="0.78740157480314965" bottom="0.78740157480314965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S109"/>
  <sheetViews>
    <sheetView showGridLines="0" tabSelected="1" topLeftCell="A9" zoomScale="80" zoomScaleNormal="80" zoomScaleSheetLayoutView="80" workbookViewId="0">
      <selection activeCell="D6" sqref="D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265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3"/>
      <c r="B1" s="3"/>
      <c r="C1" s="3"/>
      <c r="D1" s="3"/>
      <c r="E1" s="3"/>
      <c r="F1" s="3"/>
      <c r="G1" s="13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3"/>
      <c r="B2" s="140" t="s">
        <v>0</v>
      </c>
      <c r="C2" s="3"/>
      <c r="D2" s="3"/>
      <c r="E2" s="3"/>
      <c r="F2" s="3"/>
      <c r="G2" s="13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3"/>
      <c r="B3" s="3"/>
      <c r="C3" s="3"/>
      <c r="D3" s="3"/>
      <c r="E3" s="3"/>
      <c r="F3" s="3"/>
      <c r="G3" s="13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3"/>
      <c r="B4" s="3" t="s">
        <v>1</v>
      </c>
      <c r="C4" s="3"/>
      <c r="D4" s="349" t="str">
        <f>'[3]NR 2024'!D4:U4</f>
        <v>Základní škola Chomutov, Školní 1480</v>
      </c>
      <c r="E4" s="349"/>
      <c r="F4" s="349"/>
      <c r="G4" s="349"/>
      <c r="H4" s="349"/>
      <c r="I4" s="349"/>
      <c r="J4" s="349"/>
      <c r="K4" s="349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3"/>
      <c r="B5" s="3"/>
      <c r="C5" s="3"/>
      <c r="D5" s="141"/>
      <c r="E5" s="141"/>
      <c r="F5" s="141"/>
      <c r="G5" s="141"/>
      <c r="H5" s="141"/>
      <c r="I5" s="141"/>
      <c r="J5" s="141"/>
      <c r="K5" s="141"/>
      <c r="L5" s="3"/>
      <c r="M5" s="3"/>
      <c r="N5" s="3"/>
      <c r="O5" s="3"/>
      <c r="P5" s="3"/>
      <c r="Q5" s="3"/>
      <c r="R5" s="3"/>
      <c r="S5" s="3"/>
    </row>
    <row r="6" spans="1:19" x14ac:dyDescent="0.25">
      <c r="A6" s="3"/>
      <c r="B6" s="3" t="s">
        <v>2</v>
      </c>
      <c r="C6" s="3"/>
      <c r="D6" s="142">
        <f>'[3]NR 2024'!D6</f>
        <v>46789731</v>
      </c>
      <c r="E6" s="141"/>
      <c r="F6" s="141"/>
      <c r="G6" s="141"/>
      <c r="H6" s="141"/>
      <c r="I6" s="141"/>
      <c r="J6" s="141"/>
      <c r="K6" s="141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3"/>
      <c r="B7" s="3"/>
      <c r="C7" s="3"/>
      <c r="D7" s="141"/>
      <c r="E7" s="141"/>
      <c r="F7" s="141"/>
      <c r="G7" s="141"/>
      <c r="H7" s="141"/>
      <c r="I7" s="141"/>
      <c r="J7" s="141"/>
      <c r="K7" s="141"/>
      <c r="L7" s="3"/>
      <c r="M7" s="3"/>
      <c r="N7" s="3"/>
      <c r="O7" s="3"/>
      <c r="P7" s="3"/>
      <c r="Q7" s="3"/>
      <c r="R7" s="3"/>
      <c r="S7" s="3"/>
    </row>
    <row r="8" spans="1:19" x14ac:dyDescent="0.25">
      <c r="A8" s="3"/>
      <c r="B8" s="3" t="s">
        <v>3</v>
      </c>
      <c r="C8" s="3"/>
      <c r="D8" s="350" t="str">
        <f>'[3]NR 2024'!D8:U8</f>
        <v>Školní 1480/61, Chomutov, 430 01</v>
      </c>
      <c r="E8" s="350"/>
      <c r="F8" s="350"/>
      <c r="G8" s="350"/>
      <c r="H8" s="350"/>
      <c r="I8" s="350"/>
      <c r="J8" s="350"/>
      <c r="K8" s="350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3"/>
      <c r="B9" s="3"/>
      <c r="C9" s="3"/>
      <c r="D9" s="3"/>
      <c r="E9" s="3"/>
      <c r="F9" s="3"/>
      <c r="G9" s="13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3"/>
      <c r="B10" s="143" t="s">
        <v>4</v>
      </c>
      <c r="C10" s="144" t="s">
        <v>5</v>
      </c>
      <c r="D10" s="344" t="s">
        <v>6</v>
      </c>
      <c r="E10" s="344"/>
      <c r="F10" s="345"/>
      <c r="G10" s="344" t="s">
        <v>7</v>
      </c>
      <c r="H10" s="344"/>
      <c r="I10" s="351"/>
      <c r="J10" s="352" t="s">
        <v>8</v>
      </c>
      <c r="K10" s="344"/>
      <c r="L10" s="345"/>
      <c r="M10" s="353" t="s">
        <v>9</v>
      </c>
      <c r="N10" s="344"/>
      <c r="O10" s="345"/>
      <c r="P10" s="344" t="s">
        <v>10</v>
      </c>
      <c r="Q10" s="344"/>
      <c r="R10" s="345"/>
      <c r="S10" s="3"/>
    </row>
    <row r="11" spans="1:19" ht="30.75" customHeight="1" thickBot="1" x14ac:dyDescent="0.3">
      <c r="A11" s="3"/>
      <c r="B11" s="145"/>
      <c r="C11" s="146"/>
      <c r="D11" s="147" t="s">
        <v>11</v>
      </c>
      <c r="E11" s="148" t="s">
        <v>12</v>
      </c>
      <c r="F11" s="148" t="s">
        <v>13</v>
      </c>
      <c r="G11" s="147" t="s">
        <v>11</v>
      </c>
      <c r="H11" s="148" t="s">
        <v>12</v>
      </c>
      <c r="I11" s="149" t="s">
        <v>13</v>
      </c>
      <c r="J11" s="149" t="s">
        <v>11</v>
      </c>
      <c r="K11" s="148" t="s">
        <v>12</v>
      </c>
      <c r="L11" s="148" t="s">
        <v>13</v>
      </c>
      <c r="M11" s="150" t="s">
        <v>11</v>
      </c>
      <c r="N11" s="148" t="s">
        <v>12</v>
      </c>
      <c r="O11" s="148" t="s">
        <v>13</v>
      </c>
      <c r="P11" s="147" t="s">
        <v>11</v>
      </c>
      <c r="Q11" s="148" t="s">
        <v>12</v>
      </c>
      <c r="R11" s="148" t="s">
        <v>13</v>
      </c>
      <c r="S11" s="3"/>
    </row>
    <row r="12" spans="1:19" ht="15.75" customHeight="1" thickBot="1" x14ac:dyDescent="0.3">
      <c r="A12" s="3"/>
      <c r="B12" s="151"/>
      <c r="C12" s="152" t="s">
        <v>14</v>
      </c>
      <c r="D12" s="346"/>
      <c r="E12" s="346"/>
      <c r="F12" s="347"/>
      <c r="G12" s="346"/>
      <c r="H12" s="346"/>
      <c r="I12" s="346"/>
      <c r="J12" s="348"/>
      <c r="K12" s="346"/>
      <c r="L12" s="347"/>
      <c r="M12" s="346"/>
      <c r="N12" s="346"/>
      <c r="O12" s="347"/>
      <c r="P12" s="346"/>
      <c r="Q12" s="346"/>
      <c r="R12" s="347"/>
      <c r="S12" s="3"/>
    </row>
    <row r="13" spans="1:19" ht="15.75" customHeight="1" x14ac:dyDescent="0.25">
      <c r="A13" s="3"/>
      <c r="B13" s="331" t="s">
        <v>4</v>
      </c>
      <c r="C13" s="333" t="s">
        <v>5</v>
      </c>
      <c r="D13" s="327" t="s">
        <v>15</v>
      </c>
      <c r="E13" s="335" t="s">
        <v>16</v>
      </c>
      <c r="F13" s="337" t="s">
        <v>14</v>
      </c>
      <c r="G13" s="322" t="s">
        <v>15</v>
      </c>
      <c r="H13" s="335" t="s">
        <v>16</v>
      </c>
      <c r="I13" s="342" t="s">
        <v>14</v>
      </c>
      <c r="J13" s="327" t="s">
        <v>15</v>
      </c>
      <c r="K13" s="335" t="s">
        <v>16</v>
      </c>
      <c r="L13" s="337" t="s">
        <v>14</v>
      </c>
      <c r="M13" s="329" t="s">
        <v>15</v>
      </c>
      <c r="N13" s="335" t="s">
        <v>16</v>
      </c>
      <c r="O13" s="337" t="s">
        <v>14</v>
      </c>
      <c r="P13" s="322" t="s">
        <v>15</v>
      </c>
      <c r="Q13" s="335" t="s">
        <v>16</v>
      </c>
      <c r="R13" s="337" t="s">
        <v>14</v>
      </c>
      <c r="S13" s="3"/>
    </row>
    <row r="14" spans="1:19" ht="15.75" thickBot="1" x14ac:dyDescent="0.3">
      <c r="A14" s="3"/>
      <c r="B14" s="332"/>
      <c r="C14" s="334"/>
      <c r="D14" s="328"/>
      <c r="E14" s="336"/>
      <c r="F14" s="338"/>
      <c r="G14" s="323"/>
      <c r="H14" s="336"/>
      <c r="I14" s="343"/>
      <c r="J14" s="328"/>
      <c r="K14" s="336"/>
      <c r="L14" s="338"/>
      <c r="M14" s="330"/>
      <c r="N14" s="336"/>
      <c r="O14" s="338"/>
      <c r="P14" s="323"/>
      <c r="Q14" s="336"/>
      <c r="R14" s="338"/>
      <c r="S14" s="3"/>
    </row>
    <row r="15" spans="1:19" x14ac:dyDescent="0.25">
      <c r="A15" s="3"/>
      <c r="B15" s="153" t="s">
        <v>17</v>
      </c>
      <c r="C15" s="154" t="s">
        <v>18</v>
      </c>
      <c r="D15" s="155">
        <f>'[3]NR 2024'!G15</f>
        <v>1791.501</v>
      </c>
      <c r="E15" s="156">
        <f>'[3]NR 2024'!H15</f>
        <v>0</v>
      </c>
      <c r="F15" s="157">
        <f t="shared" ref="F15:F23" si="0">D15+E15</f>
        <v>1791.501</v>
      </c>
      <c r="G15" s="155">
        <f>'[3]NR 2024'!M15</f>
        <v>2200</v>
      </c>
      <c r="H15" s="156">
        <f>'[3]NR 2024'!K15</f>
        <v>0</v>
      </c>
      <c r="I15" s="158">
        <f t="shared" ref="I15:I23" si="1">G15+H15</f>
        <v>2200</v>
      </c>
      <c r="J15" s="159">
        <f>'[3]NR 2024'!Y15</f>
        <v>2400</v>
      </c>
      <c r="K15" s="160">
        <f>'[3]NR 2024'!Z15</f>
        <v>0</v>
      </c>
      <c r="L15" s="161">
        <f>J15+K15</f>
        <v>2400</v>
      </c>
      <c r="M15" s="162">
        <v>2500</v>
      </c>
      <c r="N15" s="156"/>
      <c r="O15" s="157">
        <f t="shared" ref="O15:O23" si="2">M15+N15</f>
        <v>2500</v>
      </c>
      <c r="P15" s="162">
        <v>2500</v>
      </c>
      <c r="Q15" s="156"/>
      <c r="R15" s="157">
        <f t="shared" ref="R15:R23" si="3">P15+Q15</f>
        <v>2500</v>
      </c>
      <c r="S15" s="3"/>
    </row>
    <row r="16" spans="1:19" x14ac:dyDescent="0.25">
      <c r="A16" s="3"/>
      <c r="B16" s="163" t="s">
        <v>19</v>
      </c>
      <c r="C16" s="164" t="s">
        <v>20</v>
      </c>
      <c r="D16" s="155">
        <f>'[3]NR 2024'!G16</f>
        <v>5668.6</v>
      </c>
      <c r="E16" s="165">
        <f>'[3]NR 2024'!H16</f>
        <v>0</v>
      </c>
      <c r="F16" s="157">
        <f t="shared" si="0"/>
        <v>5668.6</v>
      </c>
      <c r="G16" s="155">
        <f>'[3]NR 2024'!M16</f>
        <v>6620</v>
      </c>
      <c r="H16" s="165">
        <f>'[3]NR 2024'!K16</f>
        <v>0</v>
      </c>
      <c r="I16" s="158">
        <f t="shared" si="1"/>
        <v>6620</v>
      </c>
      <c r="J16" s="166">
        <f>'[3]NR 2024'!Y16</f>
        <v>6770</v>
      </c>
      <c r="K16" s="167">
        <f>'[3]NR 2024'!Z16</f>
        <v>0</v>
      </c>
      <c r="L16" s="168">
        <f t="shared" ref="L16:L23" si="4">J16+K16</f>
        <v>6770</v>
      </c>
      <c r="M16" s="169">
        <v>6800</v>
      </c>
      <c r="N16" s="165"/>
      <c r="O16" s="157">
        <f t="shared" si="2"/>
        <v>6800</v>
      </c>
      <c r="P16" s="169">
        <v>6800</v>
      </c>
      <c r="Q16" s="165"/>
      <c r="R16" s="157">
        <f t="shared" si="3"/>
        <v>6800</v>
      </c>
      <c r="S16" s="3"/>
    </row>
    <row r="17" spans="1:19" x14ac:dyDescent="0.25">
      <c r="A17" s="3"/>
      <c r="B17" s="163" t="s">
        <v>21</v>
      </c>
      <c r="C17" s="171" t="s">
        <v>22</v>
      </c>
      <c r="D17" s="155">
        <f>'[3]NR 2024'!G17</f>
        <v>337.9</v>
      </c>
      <c r="E17" s="165">
        <f>'[3]NR 2024'!H17</f>
        <v>0</v>
      </c>
      <c r="F17" s="157">
        <f t="shared" si="0"/>
        <v>337.9</v>
      </c>
      <c r="G17" s="155">
        <f>'[3]NR 2024'!M17</f>
        <v>269.8</v>
      </c>
      <c r="H17" s="165">
        <f>'[3]NR 2024'!K17</f>
        <v>0</v>
      </c>
      <c r="I17" s="158">
        <f t="shared" si="1"/>
        <v>269.8</v>
      </c>
      <c r="J17" s="166">
        <f>'[3]NR 2024'!Y17</f>
        <v>244.6</v>
      </c>
      <c r="K17" s="167">
        <f>'[3]NR 2024'!Z17</f>
        <v>0</v>
      </c>
      <c r="L17" s="168">
        <f t="shared" si="4"/>
        <v>244.6</v>
      </c>
      <c r="M17" s="169"/>
      <c r="N17" s="172"/>
      <c r="O17" s="157">
        <f t="shared" si="2"/>
        <v>0</v>
      </c>
      <c r="P17" s="169"/>
      <c r="Q17" s="172"/>
      <c r="R17" s="157">
        <f t="shared" si="3"/>
        <v>0</v>
      </c>
      <c r="S17" s="3"/>
    </row>
    <row r="18" spans="1:19" x14ac:dyDescent="0.25">
      <c r="A18" s="3"/>
      <c r="B18" s="163" t="s">
        <v>23</v>
      </c>
      <c r="C18" s="173" t="s">
        <v>24</v>
      </c>
      <c r="D18" s="155">
        <f>'[3]NR 2024'!G18</f>
        <v>48764.74</v>
      </c>
      <c r="E18" s="156">
        <f>'[3]NR 2024'!H18</f>
        <v>0</v>
      </c>
      <c r="F18" s="157">
        <f t="shared" si="0"/>
        <v>48764.74</v>
      </c>
      <c r="G18" s="155">
        <f>'[3]NR 2024'!M18</f>
        <v>44888.675000000003</v>
      </c>
      <c r="H18" s="156">
        <f>'[3]NR 2024'!K17</f>
        <v>0</v>
      </c>
      <c r="I18" s="158">
        <f t="shared" si="1"/>
        <v>44888.675000000003</v>
      </c>
      <c r="J18" s="166">
        <f>'[3]NR 2024'!Y18</f>
        <v>52020</v>
      </c>
      <c r="K18" s="167">
        <f>'[3]NR 2024'!Z18</f>
        <v>0</v>
      </c>
      <c r="L18" s="168">
        <f t="shared" si="4"/>
        <v>52020</v>
      </c>
      <c r="M18" s="169">
        <v>53700</v>
      </c>
      <c r="N18" s="156"/>
      <c r="O18" s="157">
        <f t="shared" si="2"/>
        <v>53700</v>
      </c>
      <c r="P18" s="169">
        <v>53700</v>
      </c>
      <c r="Q18" s="156"/>
      <c r="R18" s="157">
        <f t="shared" si="3"/>
        <v>53700</v>
      </c>
      <c r="S18" s="3"/>
    </row>
    <row r="19" spans="1:19" x14ac:dyDescent="0.25">
      <c r="A19" s="3"/>
      <c r="B19" s="163" t="s">
        <v>25</v>
      </c>
      <c r="C19" s="174" t="s">
        <v>26</v>
      </c>
      <c r="D19" s="155">
        <f>'[3]NR 2024'!G19</f>
        <v>1446.8710000000001</v>
      </c>
      <c r="E19" s="156">
        <f>'[3]NR 2024'!H19</f>
        <v>0</v>
      </c>
      <c r="F19" s="157">
        <f t="shared" si="0"/>
        <v>1446.8710000000001</v>
      </c>
      <c r="G19" s="155">
        <f>'[3]NR 2024'!M19</f>
        <v>1446.88</v>
      </c>
      <c r="H19" s="156">
        <f>'[3]NR 2024'!K19</f>
        <v>0</v>
      </c>
      <c r="I19" s="158">
        <f t="shared" si="1"/>
        <v>1446.88</v>
      </c>
      <c r="J19" s="166">
        <f>'[3]NR 2024'!Y19</f>
        <v>1446.8689999999999</v>
      </c>
      <c r="K19" s="167">
        <f>'[3]NR 2024'!Z19</f>
        <v>0</v>
      </c>
      <c r="L19" s="168">
        <f t="shared" si="4"/>
        <v>1446.8689999999999</v>
      </c>
      <c r="M19" s="169">
        <v>1446.9</v>
      </c>
      <c r="N19" s="156"/>
      <c r="O19" s="157">
        <f t="shared" si="2"/>
        <v>1446.9</v>
      </c>
      <c r="P19" s="169">
        <v>1446.9</v>
      </c>
      <c r="Q19" s="156"/>
      <c r="R19" s="157">
        <f t="shared" si="3"/>
        <v>1446.9</v>
      </c>
      <c r="S19" s="3"/>
    </row>
    <row r="20" spans="1:19" x14ac:dyDescent="0.25">
      <c r="A20" s="3"/>
      <c r="B20" s="163" t="s">
        <v>27</v>
      </c>
      <c r="C20" s="175" t="s">
        <v>28</v>
      </c>
      <c r="D20" s="155">
        <f>'[3]NR 2024'!G20</f>
        <v>157.21</v>
      </c>
      <c r="E20" s="156">
        <f>'[3]NR 2024'!H20</f>
        <v>0</v>
      </c>
      <c r="F20" s="157">
        <f t="shared" si="0"/>
        <v>157.21</v>
      </c>
      <c r="G20" s="155">
        <f>'[3]NR 2024'!M20</f>
        <v>170</v>
      </c>
      <c r="H20" s="156">
        <f>'[3]NR 2024'!K20</f>
        <v>0</v>
      </c>
      <c r="I20" s="158">
        <f t="shared" si="1"/>
        <v>170</v>
      </c>
      <c r="J20" s="166">
        <f>'[3]NR 2024'!Y20</f>
        <v>30</v>
      </c>
      <c r="K20" s="167">
        <f>'[3]NR 2024'!Z20</f>
        <v>0</v>
      </c>
      <c r="L20" s="168">
        <f t="shared" si="4"/>
        <v>30</v>
      </c>
      <c r="M20" s="169">
        <v>50</v>
      </c>
      <c r="N20" s="156"/>
      <c r="O20" s="157">
        <f t="shared" si="2"/>
        <v>50</v>
      </c>
      <c r="P20" s="169">
        <v>50</v>
      </c>
      <c r="Q20" s="156"/>
      <c r="R20" s="157">
        <f t="shared" si="3"/>
        <v>50</v>
      </c>
      <c r="S20" s="3"/>
    </row>
    <row r="21" spans="1:19" x14ac:dyDescent="0.25">
      <c r="A21" s="3"/>
      <c r="B21" s="163" t="s">
        <v>29</v>
      </c>
      <c r="C21" s="176" t="s">
        <v>30</v>
      </c>
      <c r="D21" s="155">
        <f>'[3]NR 2024'!G21</f>
        <v>490.06099999999998</v>
      </c>
      <c r="E21" s="156">
        <f>'[3]NR 2024'!H21</f>
        <v>370.887</v>
      </c>
      <c r="F21" s="157">
        <f t="shared" si="0"/>
        <v>860.94799999999998</v>
      </c>
      <c r="G21" s="155">
        <f>'[3]NR 2024'!M21</f>
        <v>0</v>
      </c>
      <c r="H21" s="156">
        <f>'[3]NR 2024'!N21</f>
        <v>200</v>
      </c>
      <c r="I21" s="158">
        <f t="shared" si="1"/>
        <v>200</v>
      </c>
      <c r="J21" s="166">
        <f>'[3]NR 2024'!Y21</f>
        <v>131</v>
      </c>
      <c r="K21" s="167">
        <f>'[3]NR 2024'!Z21</f>
        <v>150</v>
      </c>
      <c r="L21" s="168">
        <f t="shared" si="4"/>
        <v>281</v>
      </c>
      <c r="M21" s="169">
        <v>150</v>
      </c>
      <c r="N21" s="177">
        <v>200</v>
      </c>
      <c r="O21" s="157">
        <f t="shared" si="2"/>
        <v>350</v>
      </c>
      <c r="P21" s="169">
        <v>150</v>
      </c>
      <c r="Q21" s="177">
        <v>200</v>
      </c>
      <c r="R21" s="157">
        <f t="shared" si="3"/>
        <v>350</v>
      </c>
      <c r="S21" s="3"/>
    </row>
    <row r="22" spans="1:19" x14ac:dyDescent="0.25">
      <c r="A22" s="3"/>
      <c r="B22" s="163" t="s">
        <v>31</v>
      </c>
      <c r="C22" s="176" t="s">
        <v>32</v>
      </c>
      <c r="D22" s="155">
        <f>'[3]NR 2024'!G22</f>
        <v>0</v>
      </c>
      <c r="E22" s="156">
        <f>'[3]NR 2024'!H22</f>
        <v>370.887</v>
      </c>
      <c r="F22" s="157">
        <f t="shared" si="0"/>
        <v>370.887</v>
      </c>
      <c r="G22" s="155">
        <f>'[3]NR 2024'!M22</f>
        <v>0</v>
      </c>
      <c r="H22" s="156">
        <f>'[3]NR 2024'!N22</f>
        <v>200</v>
      </c>
      <c r="I22" s="158">
        <f t="shared" si="1"/>
        <v>200</v>
      </c>
      <c r="J22" s="166">
        <f>'[3]NR 2024'!Y22</f>
        <v>0</v>
      </c>
      <c r="K22" s="167">
        <f>'[3]NR 2024'!Z22</f>
        <v>150</v>
      </c>
      <c r="L22" s="168">
        <f t="shared" si="4"/>
        <v>150</v>
      </c>
      <c r="M22" s="169"/>
      <c r="N22" s="177">
        <v>200</v>
      </c>
      <c r="O22" s="157">
        <f t="shared" si="2"/>
        <v>200</v>
      </c>
      <c r="P22" s="169"/>
      <c r="Q22" s="177">
        <v>200</v>
      </c>
      <c r="R22" s="157">
        <f t="shared" si="3"/>
        <v>200</v>
      </c>
      <c r="S22" s="3"/>
    </row>
    <row r="23" spans="1:19" ht="15.75" thickBot="1" x14ac:dyDescent="0.3">
      <c r="A23" s="3"/>
      <c r="B23" s="178" t="s">
        <v>33</v>
      </c>
      <c r="C23" s="179" t="s">
        <v>34</v>
      </c>
      <c r="D23" s="155">
        <f>'[3]NR 2024'!G23</f>
        <v>0</v>
      </c>
      <c r="E23" s="156">
        <f>'[3]NR 2024'!H23</f>
        <v>0</v>
      </c>
      <c r="F23" s="180">
        <f t="shared" si="0"/>
        <v>0</v>
      </c>
      <c r="G23" s="155">
        <f>'[3]NR 2024'!M23</f>
        <v>0</v>
      </c>
      <c r="H23" s="156">
        <f>'[3]NR 2024'!K23</f>
        <v>0</v>
      </c>
      <c r="I23" s="181">
        <f t="shared" si="1"/>
        <v>0</v>
      </c>
      <c r="J23" s="166">
        <f>'[3]NR 2024'!Y23</f>
        <v>0</v>
      </c>
      <c r="K23" s="167">
        <f>'[3]NR 2024'!Z23</f>
        <v>0</v>
      </c>
      <c r="L23" s="168">
        <f t="shared" si="4"/>
        <v>0</v>
      </c>
      <c r="M23" s="182"/>
      <c r="N23" s="183"/>
      <c r="O23" s="180">
        <f t="shared" si="2"/>
        <v>0</v>
      </c>
      <c r="P23" s="182"/>
      <c r="Q23" s="183"/>
      <c r="R23" s="180">
        <f t="shared" si="3"/>
        <v>0</v>
      </c>
      <c r="S23" s="3"/>
    </row>
    <row r="24" spans="1:19" ht="15.75" thickBot="1" x14ac:dyDescent="0.3">
      <c r="A24" s="3"/>
      <c r="B24" s="185" t="s">
        <v>35</v>
      </c>
      <c r="C24" s="186" t="s">
        <v>36</v>
      </c>
      <c r="D24" s="187">
        <f t="shared" ref="D24:R24" si="5">SUM(D15:D21)</f>
        <v>58656.882999999994</v>
      </c>
      <c r="E24" s="187">
        <f t="shared" si="5"/>
        <v>370.887</v>
      </c>
      <c r="F24" s="187">
        <f t="shared" si="5"/>
        <v>59027.76999999999</v>
      </c>
      <c r="G24" s="187">
        <f t="shared" si="5"/>
        <v>55595.355000000003</v>
      </c>
      <c r="H24" s="187">
        <f t="shared" si="5"/>
        <v>200</v>
      </c>
      <c r="I24" s="188">
        <f t="shared" si="5"/>
        <v>55795.355000000003</v>
      </c>
      <c r="J24" s="189">
        <f t="shared" si="5"/>
        <v>63042.468999999997</v>
      </c>
      <c r="K24" s="189">
        <f t="shared" si="5"/>
        <v>150</v>
      </c>
      <c r="L24" s="189">
        <f t="shared" si="5"/>
        <v>63192.468999999997</v>
      </c>
      <c r="M24" s="190">
        <f t="shared" si="5"/>
        <v>64646.9</v>
      </c>
      <c r="N24" s="187">
        <f t="shared" si="5"/>
        <v>200</v>
      </c>
      <c r="O24" s="187">
        <f t="shared" si="5"/>
        <v>64846.9</v>
      </c>
      <c r="P24" s="187">
        <f t="shared" si="5"/>
        <v>64646.9</v>
      </c>
      <c r="Q24" s="187">
        <f t="shared" si="5"/>
        <v>200</v>
      </c>
      <c r="R24" s="187">
        <f t="shared" si="5"/>
        <v>64846.9</v>
      </c>
      <c r="S24" s="3"/>
    </row>
    <row r="25" spans="1:19" ht="15.75" customHeight="1" thickBot="1" x14ac:dyDescent="0.3">
      <c r="A25" s="3"/>
      <c r="B25" s="191"/>
      <c r="C25" s="192" t="s">
        <v>37</v>
      </c>
      <c r="D25" s="339"/>
      <c r="E25" s="339"/>
      <c r="F25" s="340"/>
      <c r="G25" s="339"/>
      <c r="H25" s="339"/>
      <c r="I25" s="339"/>
      <c r="J25" s="341"/>
      <c r="K25" s="339"/>
      <c r="L25" s="340"/>
      <c r="M25" s="339"/>
      <c r="N25" s="339"/>
      <c r="O25" s="340"/>
      <c r="P25" s="339"/>
      <c r="Q25" s="339"/>
      <c r="R25" s="340"/>
      <c r="S25" s="3"/>
    </row>
    <row r="26" spans="1:19" x14ac:dyDescent="0.25">
      <c r="A26" s="3"/>
      <c r="B26" s="331" t="s">
        <v>4</v>
      </c>
      <c r="C26" s="333" t="s">
        <v>5</v>
      </c>
      <c r="D26" s="327" t="s">
        <v>38</v>
      </c>
      <c r="E26" s="318" t="s">
        <v>39</v>
      </c>
      <c r="F26" s="320" t="s">
        <v>40</v>
      </c>
      <c r="G26" s="322" t="s">
        <v>38</v>
      </c>
      <c r="H26" s="318" t="s">
        <v>39</v>
      </c>
      <c r="I26" s="325" t="s">
        <v>40</v>
      </c>
      <c r="J26" s="327" t="s">
        <v>38</v>
      </c>
      <c r="K26" s="318" t="s">
        <v>39</v>
      </c>
      <c r="L26" s="320" t="s">
        <v>40</v>
      </c>
      <c r="M26" s="329" t="s">
        <v>38</v>
      </c>
      <c r="N26" s="318" t="s">
        <v>39</v>
      </c>
      <c r="O26" s="320" t="s">
        <v>40</v>
      </c>
      <c r="P26" s="322" t="s">
        <v>38</v>
      </c>
      <c r="Q26" s="318" t="s">
        <v>39</v>
      </c>
      <c r="R26" s="320" t="s">
        <v>40</v>
      </c>
      <c r="S26" s="3"/>
    </row>
    <row r="27" spans="1:19" ht="15.75" thickBot="1" x14ac:dyDescent="0.3">
      <c r="A27" s="3"/>
      <c r="B27" s="332"/>
      <c r="C27" s="334"/>
      <c r="D27" s="328"/>
      <c r="E27" s="319"/>
      <c r="F27" s="321"/>
      <c r="G27" s="323"/>
      <c r="H27" s="319"/>
      <c r="I27" s="326"/>
      <c r="J27" s="328"/>
      <c r="K27" s="319"/>
      <c r="L27" s="321"/>
      <c r="M27" s="330"/>
      <c r="N27" s="319"/>
      <c r="O27" s="321"/>
      <c r="P27" s="323"/>
      <c r="Q27" s="319"/>
      <c r="R27" s="321"/>
      <c r="S27" s="3"/>
    </row>
    <row r="28" spans="1:19" x14ac:dyDescent="0.25">
      <c r="A28" s="3"/>
      <c r="B28" s="153" t="s">
        <v>41</v>
      </c>
      <c r="C28" s="154" t="s">
        <v>42</v>
      </c>
      <c r="D28" s="155">
        <f>'[3]NR 2024'!G28</f>
        <v>282.43599999999998</v>
      </c>
      <c r="E28" s="156">
        <f>'[3]NR 2024'!H28</f>
        <v>0</v>
      </c>
      <c r="F28" s="157">
        <f t="shared" ref="F28:F38" si="6">D28+E28</f>
        <v>282.43599999999998</v>
      </c>
      <c r="G28" s="155">
        <f>'[3]NR 2024'!M28</f>
        <v>200</v>
      </c>
      <c r="H28" s="156">
        <f>'[3]NR 2024'!N28</f>
        <v>0</v>
      </c>
      <c r="I28" s="158">
        <f t="shared" ref="I28:I38" si="7">G28+H28</f>
        <v>200</v>
      </c>
      <c r="J28" s="159">
        <f>'[3]NR 2024'!Y28</f>
        <v>130</v>
      </c>
      <c r="K28" s="160">
        <f>'[3]NR 2024'!Z28</f>
        <v>0</v>
      </c>
      <c r="L28" s="161">
        <f t="shared" ref="L28:L38" si="8">J28+K28</f>
        <v>130</v>
      </c>
      <c r="M28" s="193">
        <v>180</v>
      </c>
      <c r="N28" s="193"/>
      <c r="O28" s="157">
        <f t="shared" ref="O28:O38" si="9">M28+N28</f>
        <v>180</v>
      </c>
      <c r="P28" s="193">
        <v>180</v>
      </c>
      <c r="Q28" s="193"/>
      <c r="R28" s="157">
        <f t="shared" ref="R28:R38" si="10">P28+Q28</f>
        <v>180</v>
      </c>
      <c r="S28" s="3"/>
    </row>
    <row r="29" spans="1:19" x14ac:dyDescent="0.25">
      <c r="A29" s="3"/>
      <c r="B29" s="163" t="s">
        <v>43</v>
      </c>
      <c r="C29" s="176" t="s">
        <v>44</v>
      </c>
      <c r="D29" s="155">
        <f>'[3]NR 2024'!G29</f>
        <v>2702.2170000000001</v>
      </c>
      <c r="E29" s="165">
        <f>'[3]NR 2024'!H29</f>
        <v>23.952999999999999</v>
      </c>
      <c r="F29" s="157">
        <f t="shared" si="6"/>
        <v>2726.17</v>
      </c>
      <c r="G29" s="155">
        <f>'[3]NR 2024'!M29</f>
        <v>2915.509</v>
      </c>
      <c r="H29" s="165">
        <f>'[3]NR 2024'!N29</f>
        <v>50</v>
      </c>
      <c r="I29" s="158">
        <f t="shared" si="7"/>
        <v>2965.509</v>
      </c>
      <c r="J29" s="166">
        <f>'[3]NR 2024'!Y29</f>
        <v>3578.4</v>
      </c>
      <c r="K29" s="194">
        <f>'[3]NR 2024'!Z29</f>
        <v>50</v>
      </c>
      <c r="L29" s="168">
        <f t="shared" si="8"/>
        <v>3628.4</v>
      </c>
      <c r="M29" s="195">
        <v>3600</v>
      </c>
      <c r="N29" s="196">
        <v>90</v>
      </c>
      <c r="O29" s="157">
        <f t="shared" si="9"/>
        <v>3690</v>
      </c>
      <c r="P29" s="195">
        <v>3600</v>
      </c>
      <c r="Q29" s="196">
        <v>90</v>
      </c>
      <c r="R29" s="157">
        <f t="shared" si="10"/>
        <v>3690</v>
      </c>
      <c r="S29" s="3"/>
    </row>
    <row r="30" spans="1:19" x14ac:dyDescent="0.25">
      <c r="A30" s="3"/>
      <c r="B30" s="163" t="s">
        <v>45</v>
      </c>
      <c r="C30" s="176" t="s">
        <v>46</v>
      </c>
      <c r="D30" s="155">
        <f>'[3]NR 2024'!G30</f>
        <v>3350.8589999999999</v>
      </c>
      <c r="E30" s="165">
        <f>'[3]NR 2024'!H30</f>
        <v>117.72</v>
      </c>
      <c r="F30" s="157">
        <f t="shared" si="6"/>
        <v>3468.5789999999997</v>
      </c>
      <c r="G30" s="155">
        <f>'[3]NR 2024'!M30</f>
        <v>4300</v>
      </c>
      <c r="H30" s="165">
        <f>'[3]NR 2024'!N30</f>
        <v>110</v>
      </c>
      <c r="I30" s="158">
        <f t="shared" si="7"/>
        <v>4410</v>
      </c>
      <c r="J30" s="166">
        <f>'[3]NR 2024'!Y30</f>
        <v>4150</v>
      </c>
      <c r="K30" s="194">
        <f>'[3]NR 2024'!Z30</f>
        <v>100</v>
      </c>
      <c r="L30" s="168">
        <f t="shared" si="8"/>
        <v>4250</v>
      </c>
      <c r="M30" s="195">
        <v>4150</v>
      </c>
      <c r="N30" s="196">
        <v>110</v>
      </c>
      <c r="O30" s="157">
        <f t="shared" si="9"/>
        <v>4260</v>
      </c>
      <c r="P30" s="195">
        <v>4150</v>
      </c>
      <c r="Q30" s="196">
        <v>110</v>
      </c>
      <c r="R30" s="157">
        <f t="shared" si="10"/>
        <v>4260</v>
      </c>
      <c r="S30" s="3"/>
    </row>
    <row r="31" spans="1:19" x14ac:dyDescent="0.25">
      <c r="A31" s="3"/>
      <c r="B31" s="163" t="s">
        <v>47</v>
      </c>
      <c r="C31" s="176" t="s">
        <v>48</v>
      </c>
      <c r="D31" s="155">
        <f>'[3]NR 2024'!G31</f>
        <v>1229.3150000000001</v>
      </c>
      <c r="E31" s="156">
        <f>'[3]NR 2024'!H31</f>
        <v>7.968</v>
      </c>
      <c r="F31" s="157">
        <f t="shared" si="6"/>
        <v>1237.2830000000001</v>
      </c>
      <c r="G31" s="155">
        <f>'[3]NR 2024'!M31</f>
        <v>1029</v>
      </c>
      <c r="H31" s="156">
        <f>'[3]NR 2024'!N31</f>
        <v>40</v>
      </c>
      <c r="I31" s="158">
        <f t="shared" si="7"/>
        <v>1069</v>
      </c>
      <c r="J31" s="166">
        <f>'[3]NR 2024'!Y31</f>
        <v>1412</v>
      </c>
      <c r="K31" s="167">
        <f>'[3]NR 2024'!Z31</f>
        <v>0</v>
      </c>
      <c r="L31" s="168">
        <f t="shared" si="8"/>
        <v>1412</v>
      </c>
      <c r="M31" s="195">
        <v>1400</v>
      </c>
      <c r="N31" s="195"/>
      <c r="O31" s="157">
        <f t="shared" si="9"/>
        <v>1400</v>
      </c>
      <c r="P31" s="195">
        <v>1400</v>
      </c>
      <c r="Q31" s="195"/>
      <c r="R31" s="157">
        <f t="shared" si="10"/>
        <v>1400</v>
      </c>
      <c r="S31" s="3"/>
    </row>
    <row r="32" spans="1:19" x14ac:dyDescent="0.25">
      <c r="A32" s="3"/>
      <c r="B32" s="163" t="s">
        <v>49</v>
      </c>
      <c r="C32" s="176" t="s">
        <v>50</v>
      </c>
      <c r="D32" s="155">
        <f>'[3]NR 2024'!G32</f>
        <v>34992.809000000001</v>
      </c>
      <c r="E32" s="156">
        <f>'[3]NR 2024'!H32</f>
        <v>0</v>
      </c>
      <c r="F32" s="157">
        <f t="shared" si="6"/>
        <v>34992.809000000001</v>
      </c>
      <c r="G32" s="155">
        <f>'[3]NR 2024'!M32</f>
        <v>32529.053</v>
      </c>
      <c r="H32" s="156">
        <f>'[3]NR 2024'!N32</f>
        <v>0</v>
      </c>
      <c r="I32" s="158">
        <f t="shared" si="7"/>
        <v>32529.053</v>
      </c>
      <c r="J32" s="166">
        <f>'[3]NR 2024'!Y32</f>
        <v>37670.175999999999</v>
      </c>
      <c r="K32" s="167">
        <f>'[3]NR 2024'!Z32</f>
        <v>0</v>
      </c>
      <c r="L32" s="168">
        <f t="shared" si="8"/>
        <v>37670.175999999999</v>
      </c>
      <c r="M32" s="195">
        <v>38900</v>
      </c>
      <c r="N32" s="195"/>
      <c r="O32" s="157">
        <f t="shared" si="9"/>
        <v>38900</v>
      </c>
      <c r="P32" s="195">
        <v>38900</v>
      </c>
      <c r="Q32" s="195"/>
      <c r="R32" s="157">
        <f t="shared" si="10"/>
        <v>38900</v>
      </c>
      <c r="S32" s="3"/>
    </row>
    <row r="33" spans="1:19" x14ac:dyDescent="0.25">
      <c r="A33" s="3"/>
      <c r="B33" s="163" t="s">
        <v>51</v>
      </c>
      <c r="C33" s="174" t="s">
        <v>52</v>
      </c>
      <c r="D33" s="155">
        <f>'[3]NR 2024'!G33</f>
        <v>34118.794000000002</v>
      </c>
      <c r="E33" s="156">
        <f>'[3]NR 2024'!H33</f>
        <v>0</v>
      </c>
      <c r="F33" s="157">
        <f t="shared" si="6"/>
        <v>34118.794000000002</v>
      </c>
      <c r="G33" s="155">
        <f>'[3]NR 2024'!M33</f>
        <v>32479.053</v>
      </c>
      <c r="H33" s="156">
        <f>'[3]NR 2024'!N33</f>
        <v>0</v>
      </c>
      <c r="I33" s="158">
        <f t="shared" si="7"/>
        <v>32479.053</v>
      </c>
      <c r="J33" s="166">
        <f>'[3]NR 2024'!Y33</f>
        <v>37220.175999999999</v>
      </c>
      <c r="K33" s="167">
        <f>'[3]NR 2024'!Z33</f>
        <v>0</v>
      </c>
      <c r="L33" s="168">
        <f t="shared" si="8"/>
        <v>37220.175999999999</v>
      </c>
      <c r="M33" s="195">
        <v>38500</v>
      </c>
      <c r="N33" s="195"/>
      <c r="O33" s="157">
        <f t="shared" si="9"/>
        <v>38500</v>
      </c>
      <c r="P33" s="195">
        <v>38500</v>
      </c>
      <c r="Q33" s="195"/>
      <c r="R33" s="157">
        <f t="shared" si="10"/>
        <v>38500</v>
      </c>
      <c r="S33" s="3"/>
    </row>
    <row r="34" spans="1:19" x14ac:dyDescent="0.25">
      <c r="A34" s="3"/>
      <c r="B34" s="163" t="s">
        <v>53</v>
      </c>
      <c r="C34" s="197" t="s">
        <v>54</v>
      </c>
      <c r="D34" s="155">
        <f>'[3]NR 2024'!G34</f>
        <v>874.01499999999999</v>
      </c>
      <c r="E34" s="156">
        <f>'[3]NR 2024'!H34</f>
        <v>0</v>
      </c>
      <c r="F34" s="157">
        <f t="shared" si="6"/>
        <v>874.01499999999999</v>
      </c>
      <c r="G34" s="155">
        <f>'[3]NR 2024'!M34</f>
        <v>50</v>
      </c>
      <c r="H34" s="156">
        <f>'[3]NR 2024'!N34</f>
        <v>0</v>
      </c>
      <c r="I34" s="158">
        <f t="shared" si="7"/>
        <v>50</v>
      </c>
      <c r="J34" s="166">
        <f>'[3]NR 2024'!Y34</f>
        <v>450</v>
      </c>
      <c r="K34" s="167">
        <f>'[3]NR 2024'!Z34</f>
        <v>0</v>
      </c>
      <c r="L34" s="168">
        <f t="shared" si="8"/>
        <v>450</v>
      </c>
      <c r="M34" s="195">
        <v>400</v>
      </c>
      <c r="N34" s="195"/>
      <c r="O34" s="157">
        <f t="shared" si="9"/>
        <v>400</v>
      </c>
      <c r="P34" s="195">
        <v>400</v>
      </c>
      <c r="Q34" s="195"/>
      <c r="R34" s="157">
        <f t="shared" si="10"/>
        <v>400</v>
      </c>
      <c r="S34" s="3"/>
    </row>
    <row r="35" spans="1:19" x14ac:dyDescent="0.25">
      <c r="A35" s="3"/>
      <c r="B35" s="163" t="s">
        <v>55</v>
      </c>
      <c r="C35" s="176" t="s">
        <v>56</v>
      </c>
      <c r="D35" s="155">
        <f>'[3]NR 2024'!G35</f>
        <v>11653.045</v>
      </c>
      <c r="E35" s="156">
        <f>'[3]NR 2024'!H35</f>
        <v>0</v>
      </c>
      <c r="F35" s="157">
        <f t="shared" si="6"/>
        <v>11653.045</v>
      </c>
      <c r="G35" s="155">
        <f>'[3]NR 2024'!M35</f>
        <v>11130.663</v>
      </c>
      <c r="H35" s="156">
        <f>'[3]NR 2024'!N35</f>
        <v>0</v>
      </c>
      <c r="I35" s="158">
        <f t="shared" si="7"/>
        <v>11130.663</v>
      </c>
      <c r="J35" s="166">
        <f>'[3]NR 2024'!Y35</f>
        <v>12746.12</v>
      </c>
      <c r="K35" s="167">
        <f>'[3]NR 2024'!Z35</f>
        <v>0</v>
      </c>
      <c r="L35" s="168">
        <f t="shared" si="8"/>
        <v>12746.12</v>
      </c>
      <c r="M35" s="195">
        <v>13100</v>
      </c>
      <c r="N35" s="195"/>
      <c r="O35" s="157">
        <f t="shared" si="9"/>
        <v>13100</v>
      </c>
      <c r="P35" s="195">
        <v>13100</v>
      </c>
      <c r="Q35" s="195"/>
      <c r="R35" s="157">
        <f t="shared" si="10"/>
        <v>13100</v>
      </c>
      <c r="S35" s="3"/>
    </row>
    <row r="36" spans="1:19" x14ac:dyDescent="0.25">
      <c r="A36" s="3"/>
      <c r="B36" s="163" t="s">
        <v>57</v>
      </c>
      <c r="C36" s="176" t="s">
        <v>58</v>
      </c>
      <c r="D36" s="155">
        <f>'[3]NR 2024'!G36</f>
        <v>0</v>
      </c>
      <c r="E36" s="156">
        <f>'[3]NR 2024'!H36</f>
        <v>0</v>
      </c>
      <c r="F36" s="157">
        <f t="shared" si="6"/>
        <v>0</v>
      </c>
      <c r="G36" s="155">
        <f>'[3]NR 2024'!M36</f>
        <v>0</v>
      </c>
      <c r="H36" s="156">
        <f>'[3]NR 2024'!N36</f>
        <v>0</v>
      </c>
      <c r="I36" s="158">
        <f t="shared" si="7"/>
        <v>0</v>
      </c>
      <c r="J36" s="166">
        <f>'[3]NR 2024'!Y36</f>
        <v>0</v>
      </c>
      <c r="K36" s="167">
        <f>'[3]NR 2024'!Z36</f>
        <v>0</v>
      </c>
      <c r="L36" s="168">
        <f t="shared" si="8"/>
        <v>0</v>
      </c>
      <c r="M36" s="195"/>
      <c r="N36" s="195"/>
      <c r="O36" s="157">
        <f t="shared" si="9"/>
        <v>0</v>
      </c>
      <c r="P36" s="195"/>
      <c r="Q36" s="195"/>
      <c r="R36" s="157">
        <f t="shared" si="10"/>
        <v>0</v>
      </c>
      <c r="S36" s="3"/>
    </row>
    <row r="37" spans="1:19" x14ac:dyDescent="0.25">
      <c r="A37" s="3"/>
      <c r="B37" s="163" t="s">
        <v>59</v>
      </c>
      <c r="C37" s="176" t="s">
        <v>60</v>
      </c>
      <c r="D37" s="155">
        <f>'[3]NR 2024'!G37</f>
        <v>1927.5540000000001</v>
      </c>
      <c r="E37" s="156">
        <f>'[3]NR 2024'!H37</f>
        <v>0</v>
      </c>
      <c r="F37" s="157">
        <f t="shared" si="6"/>
        <v>1927.5540000000001</v>
      </c>
      <c r="G37" s="155">
        <f>'[3]NR 2024'!M37</f>
        <v>1914.9490000000001</v>
      </c>
      <c r="H37" s="156">
        <f>'[3]NR 2024'!N37</f>
        <v>0</v>
      </c>
      <c r="I37" s="158">
        <f t="shared" si="7"/>
        <v>1914.9490000000001</v>
      </c>
      <c r="J37" s="166">
        <f>'[3]NR 2024'!Y37</f>
        <v>1926.8689999999999</v>
      </c>
      <c r="K37" s="167">
        <f>'[3]NR 2024'!Z37</f>
        <v>0</v>
      </c>
      <c r="L37" s="168">
        <f t="shared" si="8"/>
        <v>1926.8689999999999</v>
      </c>
      <c r="M37" s="195">
        <v>1940</v>
      </c>
      <c r="N37" s="195"/>
      <c r="O37" s="157">
        <f t="shared" si="9"/>
        <v>1940</v>
      </c>
      <c r="P37" s="195">
        <v>1940</v>
      </c>
      <c r="Q37" s="195"/>
      <c r="R37" s="157">
        <f t="shared" si="10"/>
        <v>1940</v>
      </c>
      <c r="S37" s="3"/>
    </row>
    <row r="38" spans="1:19" ht="15.75" thickBot="1" x14ac:dyDescent="0.3">
      <c r="A38" s="3"/>
      <c r="B38" s="198" t="s">
        <v>61</v>
      </c>
      <c r="C38" s="199" t="s">
        <v>62</v>
      </c>
      <c r="D38" s="155">
        <f>'[3]NR 2024'!G38</f>
        <v>2498.2179999999998</v>
      </c>
      <c r="E38" s="156">
        <f>'[3]NR 2024'!H38</f>
        <v>0</v>
      </c>
      <c r="F38" s="180">
        <f t="shared" si="6"/>
        <v>2498.2179999999998</v>
      </c>
      <c r="G38" s="155">
        <f>'[3]NR 2024'!M38</f>
        <v>1576.181</v>
      </c>
      <c r="H38" s="156">
        <f>'[3]NR 2024'!N38</f>
        <v>0</v>
      </c>
      <c r="I38" s="181">
        <f t="shared" si="7"/>
        <v>1576.181</v>
      </c>
      <c r="J38" s="166">
        <f>'[3]NR 2024'!Y38</f>
        <v>1428.904</v>
      </c>
      <c r="K38" s="167">
        <f>'[3]NR 2024'!Z38</f>
        <v>0</v>
      </c>
      <c r="L38" s="168">
        <f t="shared" si="8"/>
        <v>1428.904</v>
      </c>
      <c r="M38" s="200">
        <v>1376.9</v>
      </c>
      <c r="N38" s="200"/>
      <c r="O38" s="180">
        <f t="shared" si="9"/>
        <v>1376.9</v>
      </c>
      <c r="P38" s="200">
        <v>1376.9</v>
      </c>
      <c r="Q38" s="200"/>
      <c r="R38" s="180">
        <f t="shared" si="10"/>
        <v>1376.9</v>
      </c>
      <c r="S38" s="3"/>
    </row>
    <row r="39" spans="1:19" ht="15.75" thickBot="1" x14ac:dyDescent="0.3">
      <c r="A39" s="3"/>
      <c r="B39" s="185" t="s">
        <v>63</v>
      </c>
      <c r="C39" s="201" t="s">
        <v>64</v>
      </c>
      <c r="D39" s="202">
        <f>SUM(D28:D32)+SUM(D35:D38)</f>
        <v>58636.452999999994</v>
      </c>
      <c r="E39" s="202">
        <f>SUM(E28:E32)+SUM(E35:E38)</f>
        <v>149.64099999999999</v>
      </c>
      <c r="F39" s="203">
        <f>SUM(F35:F38)+SUM(F28:F32)</f>
        <v>58786.093999999997</v>
      </c>
      <c r="G39" s="202">
        <f>SUM(G28:G32)+SUM(G35:G38)</f>
        <v>55595.354999999996</v>
      </c>
      <c r="H39" s="202">
        <f>SUM(H28:H32)+SUM(H35:H38)</f>
        <v>200</v>
      </c>
      <c r="I39" s="204">
        <f>SUM(I35:I38)+SUM(I28:I32)</f>
        <v>55795.354999999996</v>
      </c>
      <c r="J39" s="205">
        <f>SUM(J28:J32)+SUM(J35:J38)</f>
        <v>63042.469000000005</v>
      </c>
      <c r="K39" s="206">
        <f>SUM(K28:K32)+SUM(K35:K38)</f>
        <v>150</v>
      </c>
      <c r="L39" s="205">
        <f>SUM(L35:L38)+SUM(L28:L32)</f>
        <v>63192.469000000005</v>
      </c>
      <c r="M39" s="202">
        <f>SUM(M28:M32)+SUM(M35:M38)</f>
        <v>64646.9</v>
      </c>
      <c r="N39" s="202">
        <f>SUM(N28:N32)+SUM(N35:N38)</f>
        <v>200</v>
      </c>
      <c r="O39" s="203">
        <f>SUM(O35:O38)+SUM(O28:O32)</f>
        <v>64846.9</v>
      </c>
      <c r="P39" s="202">
        <f>SUM(P28:P32)+SUM(P35:P38)</f>
        <v>64646.9</v>
      </c>
      <c r="Q39" s="202">
        <f>SUM(Q28:Q32)+SUM(Q35:Q38)</f>
        <v>200</v>
      </c>
      <c r="R39" s="203">
        <f>SUM(R35:R38)+SUM(R28:R32)</f>
        <v>64846.9</v>
      </c>
      <c r="S39" s="3"/>
    </row>
    <row r="40" spans="1:19" ht="19.5" thickBot="1" x14ac:dyDescent="0.35">
      <c r="A40" s="3"/>
      <c r="B40" s="207" t="s">
        <v>65</v>
      </c>
      <c r="C40" s="208" t="s">
        <v>66</v>
      </c>
      <c r="D40" s="209">
        <f t="shared" ref="D40:R40" si="11">D24-D39</f>
        <v>20.430000000000291</v>
      </c>
      <c r="E40" s="209">
        <f t="shared" si="11"/>
        <v>221.24600000000001</v>
      </c>
      <c r="F40" s="210">
        <f t="shared" si="11"/>
        <v>241.6759999999922</v>
      </c>
      <c r="G40" s="209">
        <f t="shared" si="11"/>
        <v>0</v>
      </c>
      <c r="H40" s="209">
        <f t="shared" si="11"/>
        <v>0</v>
      </c>
      <c r="I40" s="211">
        <f t="shared" si="11"/>
        <v>0</v>
      </c>
      <c r="J40" s="209">
        <f t="shared" si="11"/>
        <v>0</v>
      </c>
      <c r="K40" s="209">
        <f t="shared" si="11"/>
        <v>0</v>
      </c>
      <c r="L40" s="210">
        <f t="shared" si="11"/>
        <v>0</v>
      </c>
      <c r="M40" s="212">
        <f t="shared" si="11"/>
        <v>0</v>
      </c>
      <c r="N40" s="209">
        <f t="shared" si="11"/>
        <v>0</v>
      </c>
      <c r="O40" s="210">
        <f t="shared" si="11"/>
        <v>0</v>
      </c>
      <c r="P40" s="209">
        <f t="shared" si="11"/>
        <v>0</v>
      </c>
      <c r="Q40" s="209">
        <f t="shared" si="11"/>
        <v>0</v>
      </c>
      <c r="R40" s="210">
        <f t="shared" si="11"/>
        <v>0</v>
      </c>
      <c r="S40" s="3"/>
    </row>
    <row r="41" spans="1:19" ht="15.75" thickBot="1" x14ac:dyDescent="0.3">
      <c r="A41" s="3"/>
      <c r="B41" s="213" t="s">
        <v>67</v>
      </c>
      <c r="C41" s="214" t="s">
        <v>68</v>
      </c>
      <c r="D41" s="215"/>
      <c r="E41" s="216"/>
      <c r="F41" s="217">
        <f>F40-D16</f>
        <v>-5426.9240000000082</v>
      </c>
      <c r="G41" s="215"/>
      <c r="H41" s="218"/>
      <c r="I41" s="219">
        <f>I40-G16</f>
        <v>-6620</v>
      </c>
      <c r="J41" s="220"/>
      <c r="K41" s="218"/>
      <c r="L41" s="217">
        <f>L40-J16</f>
        <v>-6770</v>
      </c>
      <c r="M41" s="221"/>
      <c r="N41" s="218"/>
      <c r="O41" s="217">
        <f>O40-M16</f>
        <v>-6800</v>
      </c>
      <c r="P41" s="215"/>
      <c r="Q41" s="218"/>
      <c r="R41" s="217">
        <f>R40-P16</f>
        <v>-6800</v>
      </c>
      <c r="S41" s="3"/>
    </row>
    <row r="42" spans="1:19" ht="8.25" customHeight="1" thickBot="1" x14ac:dyDescent="0.3">
      <c r="A42" s="3"/>
      <c r="B42" s="222"/>
      <c r="C42" s="223"/>
      <c r="D42" s="3"/>
      <c r="E42" s="224"/>
      <c r="F42" s="224"/>
      <c r="G42" s="3"/>
      <c r="H42" s="224"/>
      <c r="I42" s="224"/>
      <c r="J42" s="224"/>
      <c r="K42" s="224"/>
      <c r="L42" s="3"/>
      <c r="M42" s="3"/>
      <c r="N42" s="3"/>
      <c r="O42" s="3"/>
      <c r="P42" s="3"/>
      <c r="Q42" s="3"/>
      <c r="R42" s="3"/>
      <c r="S42" s="3"/>
    </row>
    <row r="43" spans="1:19" ht="15.75" customHeight="1" x14ac:dyDescent="0.25">
      <c r="A43" s="3"/>
      <c r="B43" s="222"/>
      <c r="C43" s="313" t="s">
        <v>69</v>
      </c>
      <c r="D43" s="225" t="s">
        <v>70</v>
      </c>
      <c r="E43" s="224"/>
      <c r="F43" s="226"/>
      <c r="G43" s="225" t="s">
        <v>71</v>
      </c>
      <c r="H43" s="224"/>
      <c r="I43" s="224"/>
      <c r="J43" s="225" t="s">
        <v>72</v>
      </c>
      <c r="K43" s="224"/>
      <c r="L43" s="224"/>
      <c r="M43" s="225" t="s">
        <v>73</v>
      </c>
      <c r="N43" s="3"/>
      <c r="O43" s="3"/>
      <c r="P43" s="225" t="s">
        <v>73</v>
      </c>
      <c r="Q43" s="3"/>
      <c r="R43" s="3"/>
      <c r="S43" s="3"/>
    </row>
    <row r="44" spans="1:19" ht="15.75" thickBot="1" x14ac:dyDescent="0.3">
      <c r="A44" s="3"/>
      <c r="B44" s="222"/>
      <c r="C44" s="324"/>
      <c r="D44" s="227">
        <v>220</v>
      </c>
      <c r="E44" s="224"/>
      <c r="F44" s="226"/>
      <c r="G44" s="227">
        <v>220</v>
      </c>
      <c r="H44" s="228"/>
      <c r="I44" s="228"/>
      <c r="J44" s="227">
        <v>220</v>
      </c>
      <c r="K44" s="228"/>
      <c r="L44" s="228"/>
      <c r="M44" s="227">
        <v>220</v>
      </c>
      <c r="N44" s="3"/>
      <c r="O44" s="3"/>
      <c r="P44" s="227">
        <v>220</v>
      </c>
      <c r="Q44" s="3"/>
      <c r="R44" s="3"/>
      <c r="S44" s="3"/>
    </row>
    <row r="45" spans="1:19" ht="8.25" customHeight="1" thickBot="1" x14ac:dyDescent="0.3">
      <c r="A45" s="3"/>
      <c r="B45" s="222"/>
      <c r="C45" s="223"/>
      <c r="D45" s="224"/>
      <c r="E45" s="224"/>
      <c r="F45" s="226"/>
      <c r="G45" s="224"/>
      <c r="H45" s="224"/>
      <c r="I45" s="226"/>
      <c r="J45" s="226"/>
      <c r="K45" s="226"/>
      <c r="L45" s="3"/>
      <c r="M45" s="3"/>
      <c r="N45" s="3"/>
      <c r="O45" s="3"/>
      <c r="P45" s="3"/>
      <c r="Q45" s="3"/>
      <c r="R45" s="3"/>
      <c r="S45" s="3"/>
    </row>
    <row r="46" spans="1:19" ht="37.5" customHeight="1" thickBot="1" x14ac:dyDescent="0.3">
      <c r="A46" s="3"/>
      <c r="B46" s="222"/>
      <c r="C46" s="313" t="s">
        <v>74</v>
      </c>
      <c r="D46" s="98" t="s">
        <v>75</v>
      </c>
      <c r="E46" s="229" t="s">
        <v>76</v>
      </c>
      <c r="F46" s="226"/>
      <c r="G46" s="98" t="s">
        <v>75</v>
      </c>
      <c r="H46" s="229" t="s">
        <v>76</v>
      </c>
      <c r="I46" s="3"/>
      <c r="J46" s="98" t="s">
        <v>75</v>
      </c>
      <c r="K46" s="229" t="s">
        <v>76</v>
      </c>
      <c r="L46" s="230"/>
      <c r="M46" s="98" t="s">
        <v>75</v>
      </c>
      <c r="N46" s="229" t="s">
        <v>76</v>
      </c>
      <c r="O46" s="3"/>
      <c r="P46" s="98" t="s">
        <v>75</v>
      </c>
      <c r="Q46" s="229" t="s">
        <v>76</v>
      </c>
      <c r="R46" s="3"/>
      <c r="S46" s="3"/>
    </row>
    <row r="47" spans="1:19" ht="15.75" thickBot="1" x14ac:dyDescent="0.3">
      <c r="A47" s="3"/>
      <c r="B47" s="231"/>
      <c r="C47" s="314"/>
      <c r="D47" s="232">
        <v>0</v>
      </c>
      <c r="E47" s="233">
        <v>0</v>
      </c>
      <c r="F47" s="226"/>
      <c r="G47" s="232">
        <v>0</v>
      </c>
      <c r="H47" s="233">
        <v>0</v>
      </c>
      <c r="I47" s="3"/>
      <c r="J47" s="232">
        <v>0</v>
      </c>
      <c r="K47" s="233">
        <v>0</v>
      </c>
      <c r="L47" s="228"/>
      <c r="M47" s="232">
        <v>0</v>
      </c>
      <c r="N47" s="233">
        <v>0</v>
      </c>
      <c r="O47" s="3"/>
      <c r="P47" s="232">
        <v>0</v>
      </c>
      <c r="Q47" s="233">
        <v>0</v>
      </c>
      <c r="R47" s="3"/>
      <c r="S47" s="3"/>
    </row>
    <row r="48" spans="1:19" x14ac:dyDescent="0.25">
      <c r="A48" s="3"/>
      <c r="B48" s="231"/>
      <c r="C48" s="223"/>
      <c r="D48" s="224"/>
      <c r="E48" s="224"/>
      <c r="F48" s="226"/>
      <c r="G48" s="224"/>
      <c r="H48" s="224"/>
      <c r="I48" s="226"/>
      <c r="J48" s="226"/>
      <c r="K48" s="226"/>
      <c r="L48" s="3"/>
      <c r="M48" s="3"/>
      <c r="N48" s="3"/>
      <c r="O48" s="3"/>
      <c r="P48" s="3"/>
      <c r="Q48" s="3"/>
      <c r="R48" s="3"/>
      <c r="S48" s="3"/>
    </row>
    <row r="49" spans="1:19" x14ac:dyDescent="0.25">
      <c r="A49" s="3"/>
      <c r="B49" s="231"/>
      <c r="C49" s="234" t="s">
        <v>77</v>
      </c>
      <c r="D49" s="235" t="s">
        <v>78</v>
      </c>
      <c r="E49" s="224"/>
      <c r="F49" s="3"/>
      <c r="G49" s="235" t="s">
        <v>79</v>
      </c>
      <c r="H49" s="3"/>
      <c r="I49" s="3"/>
      <c r="J49" s="235" t="s">
        <v>80</v>
      </c>
      <c r="K49" s="3"/>
      <c r="L49" s="236"/>
      <c r="M49" s="235" t="s">
        <v>81</v>
      </c>
      <c r="N49" s="236"/>
      <c r="O49" s="236"/>
      <c r="P49" s="235" t="s">
        <v>82</v>
      </c>
      <c r="Q49" s="3"/>
      <c r="R49" s="3"/>
      <c r="S49" s="3"/>
    </row>
    <row r="50" spans="1:19" x14ac:dyDescent="0.25">
      <c r="A50" s="3"/>
      <c r="B50" s="231"/>
      <c r="C50" s="237" t="s">
        <v>83</v>
      </c>
      <c r="D50" s="238">
        <v>1990.4</v>
      </c>
      <c r="E50" s="224"/>
      <c r="F50" s="3"/>
      <c r="G50" s="238">
        <v>893.2</v>
      </c>
      <c r="H50" s="3"/>
      <c r="I50" s="3"/>
      <c r="J50" s="238">
        <v>1105</v>
      </c>
      <c r="K50" s="3"/>
      <c r="L50" s="239"/>
      <c r="M50" s="238">
        <v>950</v>
      </c>
      <c r="N50" s="239"/>
      <c r="O50" s="239"/>
      <c r="P50" s="238">
        <v>950</v>
      </c>
      <c r="Q50" s="3"/>
      <c r="R50" s="3"/>
      <c r="S50" s="3"/>
    </row>
    <row r="51" spans="1:19" x14ac:dyDescent="0.25">
      <c r="A51" s="3"/>
      <c r="B51" s="231"/>
      <c r="C51" s="237" t="s">
        <v>84</v>
      </c>
      <c r="D51" s="238">
        <v>669.8</v>
      </c>
      <c r="E51" s="224"/>
      <c r="F51" s="3"/>
      <c r="G51" s="238">
        <v>248.5</v>
      </c>
      <c r="H51" s="3"/>
      <c r="I51" s="3"/>
      <c r="J51" s="238">
        <v>520</v>
      </c>
      <c r="K51" s="3"/>
      <c r="L51" s="239"/>
      <c r="M51" s="238">
        <v>500</v>
      </c>
      <c r="N51" s="239"/>
      <c r="O51" s="239"/>
      <c r="P51" s="238">
        <v>500</v>
      </c>
      <c r="Q51" s="3"/>
      <c r="R51" s="3"/>
      <c r="S51" s="3"/>
    </row>
    <row r="52" spans="1:19" x14ac:dyDescent="0.25">
      <c r="A52" s="3"/>
      <c r="B52" s="231"/>
      <c r="C52" s="237" t="s">
        <v>85</v>
      </c>
      <c r="D52" s="238">
        <v>608.1</v>
      </c>
      <c r="E52" s="224"/>
      <c r="F52" s="3"/>
      <c r="G52" s="238">
        <v>314.39999999999998</v>
      </c>
      <c r="H52" s="3"/>
      <c r="I52" s="3"/>
      <c r="J52" s="238">
        <v>360</v>
      </c>
      <c r="K52" s="3"/>
      <c r="L52" s="239"/>
      <c r="M52" s="238">
        <v>300</v>
      </c>
      <c r="N52" s="239"/>
      <c r="O52" s="239"/>
      <c r="P52" s="238">
        <v>300</v>
      </c>
      <c r="Q52" s="3"/>
      <c r="R52" s="3"/>
      <c r="S52" s="3"/>
    </row>
    <row r="53" spans="1:19" x14ac:dyDescent="0.25">
      <c r="A53" s="3"/>
      <c r="B53" s="231"/>
      <c r="C53" s="237" t="s">
        <v>86</v>
      </c>
      <c r="D53" s="238">
        <v>102.4</v>
      </c>
      <c r="E53" s="224"/>
      <c r="F53" s="3"/>
      <c r="G53" s="238">
        <v>85.3</v>
      </c>
      <c r="H53" s="3"/>
      <c r="I53" s="3"/>
      <c r="J53" s="238">
        <v>85</v>
      </c>
      <c r="K53" s="3"/>
      <c r="L53" s="239"/>
      <c r="M53" s="238">
        <v>50</v>
      </c>
      <c r="N53" s="239"/>
      <c r="O53" s="239"/>
      <c r="P53" s="238">
        <v>50</v>
      </c>
      <c r="Q53" s="3"/>
      <c r="R53" s="3"/>
      <c r="S53" s="3"/>
    </row>
    <row r="54" spans="1:19" x14ac:dyDescent="0.25">
      <c r="A54" s="3"/>
      <c r="B54" s="231"/>
      <c r="C54" s="240" t="s">
        <v>87</v>
      </c>
      <c r="D54" s="238">
        <v>610</v>
      </c>
      <c r="E54" s="224"/>
      <c r="F54" s="3"/>
      <c r="G54" s="238">
        <v>245</v>
      </c>
      <c r="H54" s="3"/>
      <c r="I54" s="3"/>
      <c r="J54" s="238">
        <v>140</v>
      </c>
      <c r="K54" s="3"/>
      <c r="L54" s="239"/>
      <c r="M54" s="238">
        <v>100</v>
      </c>
      <c r="N54" s="239"/>
      <c r="O54" s="239"/>
      <c r="P54" s="238">
        <v>100</v>
      </c>
      <c r="Q54" s="3"/>
      <c r="R54" s="3"/>
      <c r="S54" s="3"/>
    </row>
    <row r="55" spans="1:19" ht="10.5" customHeight="1" x14ac:dyDescent="0.25">
      <c r="A55" s="3"/>
      <c r="B55" s="231"/>
      <c r="C55" s="223"/>
      <c r="D55" s="224"/>
      <c r="E55" s="22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/>
      <c r="B56" s="231"/>
      <c r="C56" s="234" t="s">
        <v>88</v>
      </c>
      <c r="D56" s="235" t="s">
        <v>78</v>
      </c>
      <c r="E56" s="224"/>
      <c r="F56" s="226"/>
      <c r="G56" s="235" t="s">
        <v>89</v>
      </c>
      <c r="H56" s="224"/>
      <c r="I56" s="226"/>
      <c r="J56" s="235" t="s">
        <v>80</v>
      </c>
      <c r="K56" s="226"/>
      <c r="L56" s="3"/>
      <c r="M56" s="235" t="s">
        <v>81</v>
      </c>
      <c r="N56" s="236"/>
      <c r="O56" s="236"/>
      <c r="P56" s="235" t="s">
        <v>82</v>
      </c>
      <c r="Q56" s="3"/>
      <c r="R56" s="3"/>
      <c r="S56" s="3"/>
    </row>
    <row r="57" spans="1:19" x14ac:dyDescent="0.25">
      <c r="A57" s="3"/>
      <c r="B57" s="231"/>
      <c r="C57" s="237"/>
      <c r="D57" s="241">
        <v>72</v>
      </c>
      <c r="E57" s="224"/>
      <c r="F57" s="226"/>
      <c r="G57" s="241">
        <v>71</v>
      </c>
      <c r="H57" s="224"/>
      <c r="I57" s="226"/>
      <c r="J57" s="241">
        <v>71</v>
      </c>
      <c r="K57" s="226"/>
      <c r="L57" s="3"/>
      <c r="M57" s="241">
        <v>71</v>
      </c>
      <c r="N57" s="3"/>
      <c r="O57" s="3"/>
      <c r="P57" s="241">
        <v>71</v>
      </c>
      <c r="Q57" s="3"/>
      <c r="R57" s="3"/>
      <c r="S57" s="3"/>
    </row>
    <row r="58" spans="1:19" x14ac:dyDescent="0.25">
      <c r="A58" s="3"/>
      <c r="B58" s="231"/>
      <c r="C58" s="223"/>
      <c r="D58" s="224"/>
      <c r="E58" s="224"/>
      <c r="F58" s="226"/>
      <c r="G58" s="224"/>
      <c r="H58" s="224"/>
      <c r="I58" s="226"/>
      <c r="J58" s="226"/>
      <c r="K58" s="226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3"/>
      <c r="B59" s="242" t="s">
        <v>90</v>
      </c>
      <c r="C59" s="243"/>
      <c r="D59" s="315"/>
      <c r="E59" s="315"/>
      <c r="F59" s="315"/>
      <c r="G59" s="315"/>
      <c r="H59" s="315"/>
      <c r="I59" s="315"/>
      <c r="J59" s="315"/>
      <c r="K59" s="315"/>
      <c r="L59" s="244"/>
      <c r="M59" s="244"/>
      <c r="N59" s="244"/>
      <c r="O59" s="244"/>
      <c r="P59" s="244"/>
      <c r="Q59" s="244"/>
      <c r="R59" s="245"/>
      <c r="S59" s="3"/>
    </row>
    <row r="60" spans="1:19" x14ac:dyDescent="0.25">
      <c r="A60" s="3"/>
      <c r="B60" s="246"/>
      <c r="G60"/>
      <c r="R60" s="247"/>
      <c r="S60" s="3"/>
    </row>
    <row r="61" spans="1:19" x14ac:dyDescent="0.25">
      <c r="A61" s="3"/>
      <c r="B61" s="316"/>
      <c r="C61" s="317"/>
      <c r="D61" s="317"/>
      <c r="E61" s="317"/>
      <c r="F61" s="317"/>
      <c r="G61" s="317"/>
      <c r="H61" s="317"/>
      <c r="I61" s="317"/>
      <c r="J61" s="317"/>
      <c r="K61" s="317"/>
      <c r="R61" s="247"/>
      <c r="S61" s="3"/>
    </row>
    <row r="62" spans="1:19" x14ac:dyDescent="0.25">
      <c r="A62" s="3"/>
      <c r="B62" s="316"/>
      <c r="C62" s="317"/>
      <c r="D62" s="317"/>
      <c r="E62" s="317"/>
      <c r="F62" s="317"/>
      <c r="G62" s="317"/>
      <c r="H62" s="317"/>
      <c r="I62" s="317"/>
      <c r="J62" s="317"/>
      <c r="K62" s="317"/>
      <c r="R62" s="247"/>
      <c r="S62" s="3"/>
    </row>
    <row r="63" spans="1:19" x14ac:dyDescent="0.25">
      <c r="A63" s="3"/>
      <c r="B63" s="316"/>
      <c r="C63" s="317"/>
      <c r="D63" s="317"/>
      <c r="E63" s="317"/>
      <c r="F63" s="317"/>
      <c r="G63" s="317"/>
      <c r="H63" s="317"/>
      <c r="I63" s="317"/>
      <c r="J63" s="317"/>
      <c r="K63" s="317"/>
      <c r="R63" s="247"/>
      <c r="S63" s="3"/>
    </row>
    <row r="64" spans="1:19" x14ac:dyDescent="0.25">
      <c r="A64" s="3"/>
      <c r="B64" s="316"/>
      <c r="C64" s="317"/>
      <c r="D64" s="317"/>
      <c r="E64" s="317"/>
      <c r="F64" s="317"/>
      <c r="G64" s="317"/>
      <c r="H64" s="317"/>
      <c r="I64" s="317"/>
      <c r="J64" s="317"/>
      <c r="K64" s="317"/>
      <c r="R64" s="247"/>
      <c r="S64" s="3"/>
    </row>
    <row r="65" spans="1:19" x14ac:dyDescent="0.25">
      <c r="A65" s="3"/>
      <c r="B65" s="248"/>
      <c r="D65" s="249"/>
      <c r="E65" s="249"/>
      <c r="F65" s="249"/>
      <c r="G65" s="249"/>
      <c r="H65" s="249"/>
      <c r="I65" s="249"/>
      <c r="J65" s="249"/>
      <c r="K65" s="249"/>
      <c r="R65" s="247"/>
      <c r="S65" s="3"/>
    </row>
    <row r="66" spans="1:19" x14ac:dyDescent="0.25">
      <c r="A66" s="3"/>
      <c r="B66" s="248"/>
      <c r="C66" s="250"/>
      <c r="D66" s="249"/>
      <c r="E66" s="249"/>
      <c r="F66" s="249"/>
      <c r="G66" s="249"/>
      <c r="H66" s="249"/>
      <c r="I66" s="249"/>
      <c r="J66" s="249"/>
      <c r="K66" s="249"/>
      <c r="R66" s="247"/>
      <c r="S66" s="3"/>
    </row>
    <row r="67" spans="1:19" x14ac:dyDescent="0.25">
      <c r="A67" s="3"/>
      <c r="B67" s="248"/>
      <c r="C67" s="251"/>
      <c r="D67" s="249"/>
      <c r="E67" s="249"/>
      <c r="F67" s="249"/>
      <c r="G67" s="249"/>
      <c r="H67" s="249"/>
      <c r="I67" s="249"/>
      <c r="J67" s="249"/>
      <c r="K67" s="249"/>
      <c r="R67" s="247"/>
      <c r="S67" s="3"/>
    </row>
    <row r="68" spans="1:19" x14ac:dyDescent="0.25">
      <c r="A68" s="3"/>
      <c r="B68" s="248"/>
      <c r="C68" s="251"/>
      <c r="D68" s="249"/>
      <c r="E68" s="249"/>
      <c r="F68" s="249"/>
      <c r="G68" s="249"/>
      <c r="H68" s="249"/>
      <c r="I68" s="249"/>
      <c r="J68" s="249"/>
      <c r="K68" s="249"/>
      <c r="R68" s="247"/>
      <c r="S68" s="3"/>
    </row>
    <row r="69" spans="1:19" x14ac:dyDescent="0.25">
      <c r="A69" s="3"/>
      <c r="B69" s="252"/>
      <c r="C69" s="253"/>
      <c r="D69" s="254"/>
      <c r="E69" s="254"/>
      <c r="F69" s="254"/>
      <c r="G69" s="254"/>
      <c r="H69" s="254"/>
      <c r="I69" s="254"/>
      <c r="J69" s="254"/>
      <c r="K69" s="254"/>
      <c r="L69" s="255"/>
      <c r="M69" s="255"/>
      <c r="N69" s="255"/>
      <c r="O69" s="255"/>
      <c r="P69" s="255"/>
      <c r="Q69" s="255"/>
      <c r="R69" s="256"/>
      <c r="S69" s="3"/>
    </row>
    <row r="70" spans="1:19" x14ac:dyDescent="0.25">
      <c r="A70" s="3"/>
      <c r="B70" s="257"/>
      <c r="C70" s="258"/>
      <c r="D70" s="259"/>
      <c r="E70" s="259"/>
      <c r="F70" s="259"/>
      <c r="G70" s="259"/>
      <c r="H70" s="259"/>
      <c r="I70" s="259"/>
      <c r="J70" s="259"/>
      <c r="K70" s="259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3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3"/>
      <c r="B72" s="260" t="s">
        <v>91</v>
      </c>
      <c r="C72" s="261">
        <v>45208</v>
      </c>
      <c r="D72" s="249" t="s">
        <v>98</v>
      </c>
      <c r="E72" s="260"/>
      <c r="F72" s="260" t="s">
        <v>92</v>
      </c>
      <c r="G72" s="262" t="s">
        <v>99</v>
      </c>
      <c r="H72" s="260"/>
      <c r="I72" s="260"/>
      <c r="J72" s="260"/>
      <c r="K72" s="260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3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3"/>
      <c r="B74" s="260"/>
      <c r="C74" s="260" t="s">
        <v>100</v>
      </c>
      <c r="D74" s="263"/>
      <c r="E74" s="260"/>
      <c r="F74" s="260" t="s">
        <v>93</v>
      </c>
      <c r="G74" s="264"/>
      <c r="H74" s="260"/>
      <c r="I74" s="260"/>
      <c r="J74" s="260"/>
      <c r="K74" s="260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3"/>
      <c r="B75" s="260"/>
      <c r="C75" s="260"/>
      <c r="D75" s="263"/>
      <c r="E75" s="260"/>
      <c r="F75" s="260"/>
      <c r="G75" s="264"/>
      <c r="H75" s="260"/>
      <c r="I75" s="260"/>
      <c r="J75" s="260"/>
      <c r="K75" s="260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3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3"/>
      <c r="B77" s="257"/>
      <c r="C77" s="258"/>
      <c r="D77" s="259"/>
      <c r="E77" s="259"/>
      <c r="F77" s="259"/>
      <c r="G77" s="259"/>
      <c r="H77" s="259"/>
      <c r="I77" s="259"/>
      <c r="J77" s="259"/>
      <c r="K77" s="259"/>
      <c r="L77" s="3"/>
      <c r="M77" s="3"/>
      <c r="N77" s="3"/>
      <c r="O77" s="3"/>
      <c r="P77" s="3"/>
      <c r="Q77" s="3"/>
      <c r="R77" s="3"/>
      <c r="S77" s="3"/>
    </row>
    <row r="94" ht="15" hidden="1" customHeight="1" x14ac:dyDescent="0.25"/>
    <row r="108" ht="15" hidden="1" customHeight="1" x14ac:dyDescent="0.25"/>
    <row r="109" ht="15" hidden="1" customHeight="1" x14ac:dyDescent="0.25"/>
  </sheetData>
  <mergeCells count="58">
    <mergeCell ref="D4:K4"/>
    <mergeCell ref="D8:K8"/>
    <mergeCell ref="D10:F10"/>
    <mergeCell ref="G10:I10"/>
    <mergeCell ref="J10:L10"/>
    <mergeCell ref="P10:R10"/>
    <mergeCell ref="D12:F12"/>
    <mergeCell ref="G12:I12"/>
    <mergeCell ref="J12:L12"/>
    <mergeCell ref="M12:O12"/>
    <mergeCell ref="P12:R12"/>
    <mergeCell ref="M10:O10"/>
    <mergeCell ref="M13:M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D25:F25"/>
    <mergeCell ref="G25:I25"/>
    <mergeCell ref="J25:L25"/>
    <mergeCell ref="M25:O25"/>
    <mergeCell ref="P25:R25"/>
    <mergeCell ref="N13:N14"/>
    <mergeCell ref="O13:O14"/>
    <mergeCell ref="P13:P14"/>
    <mergeCell ref="Q13:Q14"/>
    <mergeCell ref="R13:R14"/>
    <mergeCell ref="R26:R27"/>
    <mergeCell ref="C43:C44"/>
    <mergeCell ref="H26:H27"/>
    <mergeCell ref="I26:I27"/>
    <mergeCell ref="J26:J27"/>
    <mergeCell ref="K26:K27"/>
    <mergeCell ref="L26:L27"/>
    <mergeCell ref="M26:M27"/>
    <mergeCell ref="C26:C27"/>
    <mergeCell ref="D26:D27"/>
    <mergeCell ref="E26:E27"/>
    <mergeCell ref="F26:F27"/>
    <mergeCell ref="G26:G27"/>
    <mergeCell ref="B64:K64"/>
    <mergeCell ref="N26:N27"/>
    <mergeCell ref="O26:O27"/>
    <mergeCell ref="P26:P27"/>
    <mergeCell ref="Q26:Q27"/>
    <mergeCell ref="B26:B27"/>
    <mergeCell ref="C46:C47"/>
    <mergeCell ref="D59:K59"/>
    <mergeCell ref="B61:K61"/>
    <mergeCell ref="B62:K62"/>
    <mergeCell ref="B63:K63"/>
  </mergeCells>
  <pageMargins left="0.25" right="0.25" top="0.75" bottom="0.75" header="0.3" footer="0.3"/>
  <pageSetup paperSize="8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CHK</vt:lpstr>
      <vt:lpstr>MěLe</vt:lpstr>
      <vt:lpstr>ZŠ Školní</vt:lpstr>
      <vt:lpstr>CHK!Oblast_tisku</vt:lpstr>
      <vt:lpstr>MěLe!Oblast_tisku</vt:lpstr>
      <vt:lpstr>'ZŠ Školní'!Oblast_tisku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Matějková Romana</cp:lastModifiedBy>
  <dcterms:created xsi:type="dcterms:W3CDTF">2023-11-06T15:19:14Z</dcterms:created>
  <dcterms:modified xsi:type="dcterms:W3CDTF">2024-01-04T08:40:54Z</dcterms:modified>
</cp:coreProperties>
</file>