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hhonigova\Desktop\Documents\ROZPOČTY\ROZPOČET 2021\ZMĚNY ROZPOČTU BĚHEM ROKU 2021\ZUŠ\"/>
    </mc:Choice>
  </mc:AlternateContent>
  <xr:revisionPtr revIDLastSave="0" documentId="13_ncr:1_{E23E1B38-BC6A-488E-978C-6BB3238C1416}" xr6:coauthVersionLast="36" xr6:coauthVersionMax="47" xr10:uidLastSave="{00000000-0000-0000-0000-000000000000}"/>
  <bookViews>
    <workbookView xWindow="0" yWindow="0" windowWidth="23040" windowHeight="8775" xr2:uid="{00000000-000D-0000-FFFF-FFFF00000000}"/>
  </bookViews>
  <sheets>
    <sheet name="návrh změny rozpočtu " sheetId="3" r:id="rId1"/>
  </sheets>
  <definedNames>
    <definedName name="_xlnm.Print_Area" localSheetId="0">'návrh změny rozpočtu '!$A$1:$Q$69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3" l="1"/>
  <c r="O37" i="3"/>
  <c r="O36" i="3"/>
  <c r="O35" i="3"/>
  <c r="O34" i="3"/>
  <c r="M30" i="3"/>
  <c r="M37" i="3"/>
  <c r="K33" i="3" l="1"/>
  <c r="M33" i="3" s="1"/>
  <c r="O33" i="3" s="1"/>
  <c r="G38" i="3"/>
  <c r="I38" i="3" s="1"/>
  <c r="G37" i="3"/>
  <c r="I37" i="3" s="1"/>
  <c r="G36" i="3"/>
  <c r="I36" i="3" s="1"/>
  <c r="G35" i="3"/>
  <c r="I35" i="3" s="1"/>
  <c r="G34" i="3"/>
  <c r="I34" i="3" s="1"/>
  <c r="I33" i="3"/>
  <c r="I32" i="3"/>
  <c r="G31" i="3"/>
  <c r="I31" i="3" s="1"/>
  <c r="G30" i="3"/>
  <c r="I30" i="3" s="1"/>
  <c r="G29" i="3"/>
  <c r="I29" i="3" s="1"/>
  <c r="G28" i="3"/>
  <c r="I28" i="3" s="1"/>
  <c r="G23" i="3"/>
  <c r="I23" i="3" s="1"/>
  <c r="I22" i="3"/>
  <c r="I21" i="3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D24" i="3"/>
  <c r="E24" i="3"/>
  <c r="K32" i="3" l="1"/>
  <c r="M32" i="3" s="1"/>
  <c r="O32" i="3" s="1"/>
  <c r="L39" i="3"/>
  <c r="D39" i="3" l="1"/>
  <c r="E39" i="3" l="1"/>
  <c r="N24" i="3" l="1"/>
  <c r="L24" i="3"/>
  <c r="K24" i="3"/>
  <c r="J24" i="3"/>
  <c r="H24" i="3"/>
  <c r="E40" i="3"/>
  <c r="M24" i="3" l="1"/>
  <c r="N39" i="3" l="1"/>
  <c r="K39" i="3"/>
  <c r="K40" i="3" s="1"/>
  <c r="O23" i="3"/>
  <c r="O22" i="3"/>
  <c r="O21" i="3"/>
  <c r="O20" i="3"/>
  <c r="O19" i="3"/>
  <c r="O18" i="3"/>
  <c r="O17" i="3"/>
  <c r="O16" i="3"/>
  <c r="O15" i="3"/>
  <c r="F39" i="3"/>
  <c r="H39" i="3"/>
  <c r="I39" i="3" l="1"/>
  <c r="O24" i="3"/>
  <c r="I24" i="3"/>
  <c r="P32" i="3"/>
  <c r="P33" i="3"/>
  <c r="P18" i="3"/>
  <c r="P22" i="3"/>
  <c r="N40" i="3"/>
  <c r="P34" i="3"/>
  <c r="P37" i="3"/>
  <c r="P16" i="3"/>
  <c r="P20" i="3"/>
  <c r="P17" i="3"/>
  <c r="P21" i="3"/>
  <c r="P29" i="3"/>
  <c r="P28" i="3"/>
  <c r="P31" i="3"/>
  <c r="P35" i="3"/>
  <c r="P38" i="3"/>
  <c r="P15" i="3"/>
  <c r="P19" i="3"/>
  <c r="P23" i="3"/>
  <c r="P30" i="3"/>
  <c r="P36" i="3"/>
  <c r="L40" i="3"/>
  <c r="H40" i="3"/>
  <c r="F40" i="3"/>
  <c r="O39" i="3" l="1"/>
  <c r="O40" i="3" s="1"/>
  <c r="O41" i="3" s="1"/>
  <c r="I40" i="3"/>
  <c r="G39" i="3"/>
  <c r="P24" i="3"/>
  <c r="P39" i="3" l="1"/>
  <c r="I41" i="3"/>
  <c r="P40" i="3" l="1"/>
  <c r="P41" i="3"/>
  <c r="J39" i="3"/>
  <c r="M39" i="3" s="1"/>
  <c r="M40" i="3" s="1"/>
  <c r="J40" i="3" l="1"/>
</calcChain>
</file>

<file path=xl/sharedStrings.xml><?xml version="1.0" encoding="utf-8"?>
<sst xmlns="http://schemas.openxmlformats.org/spreadsheetml/2006/main" count="136" uniqueCount="107">
  <si>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</si>
  <si>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</si>
  <si>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</si>
  <si>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</si>
  <si>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</si>
  <si>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</si>
  <si>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</si>
  <si>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</si>
  <si>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</si>
  <si>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</si>
  <si>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</si>
  <si>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</si>
  <si>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</si>
  <si>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</si>
  <si>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</si>
  <si>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</si>
  <si>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</si>
  <si>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</si>
  <si>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</si>
  <si>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</si>
  <si>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</si>
  <si>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</si>
  <si>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</si>
  <si>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</si>
  <si>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</si>
  <si>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</si>
  <si>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</si>
  <si>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</si>
  <si>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</si>
  <si>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</si>
  <si>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</si>
  <si>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</si>
  <si>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</si>
  <si>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</si>
  <si>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</si>
  <si>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</si>
  <si>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</si>
  <si>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</si>
  <si>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</si>
  <si>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</si>
  <si>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</si>
  <si>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</si>
  <si>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</si>
  <si>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</si>
  <si>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</si>
  <si>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</si>
  <si>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</si>
  <si>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</si>
  <si>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</si>
  <si>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</si>
  <si>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</si>
  <si>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</si>
  <si>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</si>
  <si>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</si>
  <si>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</si>
  <si>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</si>
  <si>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</si>
  <si>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</si>
  <si>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</si>
  <si>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</si>
  <si>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</si>
  <si>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</si>
  <si>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</si>
  <si>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</si>
  <si>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</si>
  <si>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</si>
  <si>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</si>
  <si>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</si>
  <si>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</si>
  <si>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</si>
  <si>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</si>
  <si>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</si>
  <si>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</si>
  <si>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</si>
  <si>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</si>
  <si>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</si>
  <si>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</si>
  <si>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</si>
  <si>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</si>
  <si>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</si>
  <si>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</si>
  <si>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</si>
  <si>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</si>
  <si>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</si>
  <si>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</si>
  <si>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</si>
  <si>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</si>
  <si>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</si>
  <si>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</si>
  <si>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</si>
  <si>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</si>
  <si>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</si>
  <si>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</si>
  <si>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</si>
  <si>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</si>
  <si>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</si>
  <si>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</si>
  <si>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</si>
  <si>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ostatní transfery</t>
  </si>
  <si>
    <t>Návrh změny rozpočtu na rok 2021</t>
  </si>
  <si>
    <t>Schválený rozpočet na rok 2021</t>
  </si>
  <si>
    <t>Upravený rozpočet na rok 2021</t>
  </si>
  <si>
    <t xml:space="preserve"> </t>
  </si>
  <si>
    <t>Bc. Maříková Lenka</t>
  </si>
  <si>
    <t>Mgr. Karel Žižka</t>
  </si>
  <si>
    <t>Základní umělecká škola T. G. Masaryka Chomutov</t>
  </si>
  <si>
    <t>Náměstí T. G. Masaryka 1626, 43001 Chomutov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</si>
</sst>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0.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65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9" xfId="0" applyFill="1" applyBorder="1"/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164" fontId="0" fillId="5" borderId="58" xfId="0" applyNumberFormat="1" applyFont="1" applyFill="1" applyBorder="1" applyProtection="1">
      <protection locked="0"/>
    </xf>
    <xf numFmtId="0" fontId="1" fillId="0" borderId="24" xfId="0" applyFont="1" applyFill="1" applyBorder="1"/>
    <xf numFmtId="164" fontId="0" fillId="13" borderId="2" xfId="0" applyNumberFormat="1" applyFont="1" applyFill="1" applyBorder="1" applyProtection="1">
      <protection locked="0"/>
    </xf>
    <xf numFmtId="164" fontId="0" fillId="13" borderId="43" xfId="0" applyNumberFormat="1" applyFont="1" applyFill="1" applyBorder="1" applyProtection="1">
      <protection locked="0"/>
    </xf>
    <xf numFmtId="164" fontId="0" fillId="11" borderId="54" xfId="0" applyNumberFormat="1" applyFill="1" applyBorder="1" applyAlignment="1">
      <alignment horizontal="right"/>
    </xf>
    <xf numFmtId="164" fontId="0" fillId="11" borderId="11" xfId="0" applyNumberFormat="1" applyFill="1" applyBorder="1" applyAlignment="1">
      <alignment horizontal="right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>
      <alignment horizontal="right"/>
    </xf>
    <xf numFmtId="164" fontId="0" fillId="10" borderId="52" xfId="0" applyNumberFormat="1" applyFill="1" applyBorder="1" applyAlignment="1" applyProtection="1">
      <alignment horizontal="right"/>
      <protection locked="0"/>
    </xf>
    <xf numFmtId="164" fontId="0" fillId="11" borderId="1" xfId="0" applyNumberFormat="1" applyFill="1" applyBorder="1" applyAlignment="1">
      <alignment horizontal="right"/>
    </xf>
    <xf numFmtId="164" fontId="0" fillId="0" borderId="46" xfId="0" applyNumberFormat="1" applyBorder="1" applyAlignment="1" applyProtection="1">
      <alignment horizontal="right"/>
      <protection locked="0"/>
    </xf>
    <xf numFmtId="164" fontId="0" fillId="2" borderId="25" xfId="0" applyNumberFormat="1" applyFill="1" applyBorder="1" applyAlignment="1" applyProtection="1">
      <alignment horizontal="right"/>
      <protection locked="0"/>
    </xf>
    <xf numFmtId="164" fontId="7" fillId="11" borderId="1" xfId="0" applyNumberFormat="1" applyFont="1" applyFill="1" applyBorder="1" applyAlignment="1">
      <alignment horizontal="right"/>
    </xf>
    <xf numFmtId="164" fontId="0" fillId="2" borderId="17" xfId="0" applyNumberFormat="1" applyFill="1" applyBorder="1" applyAlignment="1" applyProtection="1">
      <alignment horizontal="right"/>
      <protection locked="0"/>
    </xf>
    <xf numFmtId="164" fontId="0" fillId="11" borderId="52" xfId="0" applyNumberFormat="1" applyFill="1" applyBorder="1" applyAlignment="1">
      <alignment horizontal="right"/>
    </xf>
    <xf numFmtId="164" fontId="7" fillId="11" borderId="52" xfId="0" applyNumberFormat="1" applyFont="1" applyFill="1" applyBorder="1" applyAlignment="1">
      <alignment horizontal="right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164" fontId="0" fillId="11" borderId="13" xfId="0" applyNumberFormat="1" applyFill="1" applyBorder="1" applyAlignment="1">
      <alignment horizontal="right"/>
    </xf>
    <xf numFmtId="164" fontId="0" fillId="11" borderId="47" xfId="0" applyNumberFormat="1" applyFill="1" applyBorder="1" applyAlignment="1">
      <alignment horizontal="right"/>
    </xf>
    <xf numFmtId="164" fontId="0" fillId="0" borderId="47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>
      <alignment horizontal="right"/>
    </xf>
    <xf numFmtId="164" fontId="0" fillId="0" borderId="4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58" xfId="0" applyNumberFormat="1" applyBorder="1" applyProtection="1">
      <protection locked="0"/>
    </xf>
    <xf numFmtId="164" fontId="0" fillId="0" borderId="15" xfId="0" applyNumberFormat="1" applyBorder="1" applyAlignment="1">
      <alignment horizontal="right"/>
    </xf>
    <xf numFmtId="164" fontId="0" fillId="0" borderId="52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57" xfId="0" applyNumberFormat="1" applyBorder="1" applyProtection="1">
      <protection locked="0"/>
    </xf>
    <xf numFmtId="0" fontId="0" fillId="0" borderId="52" xfId="0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43" xfId="0" applyNumberFormat="1" applyBorder="1" applyProtection="1">
      <protection locked="0"/>
    </xf>
    <xf numFmtId="164" fontId="0" fillId="0" borderId="60" xfId="0" applyNumberFormat="1" applyBorder="1" applyProtection="1">
      <protection locked="0"/>
    </xf>
    <xf numFmtId="166" fontId="0" fillId="0" borderId="52" xfId="0" applyNumberFormat="1" applyFont="1" applyBorder="1" applyProtection="1">
      <protection locked="0"/>
    </xf>
    <xf numFmtId="164" fontId="1" fillId="0" borderId="1" xfId="0" applyNumberFormat="1" applyFont="1" applyBorder="1"/>
    <xf numFmtId="164" fontId="1" fillId="0" borderId="1" xfId="0" applyNumberFormat="1" applyFont="1" applyBorder="1" applyAlignment="1" applyProtection="1">
      <alignment horizontal="right"/>
      <protection locked="0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39" xfId="0" applyNumberFormat="1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164" fontId="5" fillId="0" borderId="55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61"/>
  <sheetViews>
    <sheetView showGridLines="0" tabSelected="1" topLeftCell="A17" zoomScale="90" zoomScaleNormal="90" zoomScaleSheetLayoutView="80" workbookViewId="0">
      <selection activeCell="C50" sqref="C50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5" customWidth="1"/>
    <col min="12" max="12" width="13.7109375" bestFit="1" customWidth="1"/>
    <col min="13" max="13" width="15.42578125" style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3"/>
      <c r="S1" s="3"/>
    </row>
    <row r="2" spans="1:19" ht="21" x14ac:dyDescent="0.35">
      <c r="A2" s="4"/>
      <c r="B2" s="6" t="s">
        <v>101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3"/>
      <c r="S2" s="3"/>
    </row>
    <row r="3" spans="1:19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3"/>
      <c r="S3" s="3"/>
    </row>
    <row r="4" spans="1:19" ht="21" x14ac:dyDescent="0.35">
      <c r="A4" s="4"/>
      <c r="B4" s="4" t="s">
        <v>43</v>
      </c>
      <c r="C4" s="4"/>
      <c r="D4" s="244" t="s">
        <v>105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4"/>
      <c r="R4" s="3"/>
      <c r="S4" s="3"/>
    </row>
    <row r="5" spans="1:19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3"/>
      <c r="S5" s="3"/>
    </row>
    <row r="6" spans="1:19" x14ac:dyDescent="0.25">
      <c r="A6" s="4"/>
      <c r="B6" s="4" t="s">
        <v>44</v>
      </c>
      <c r="C6" s="4"/>
      <c r="D6" s="92">
        <v>61345636</v>
      </c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3"/>
      <c r="S6" s="3"/>
    </row>
    <row r="7" spans="1:19" ht="3.75" customHeight="1" x14ac:dyDescent="0.25">
      <c r="A7" s="4"/>
      <c r="B7" s="4"/>
      <c r="C7" s="4"/>
      <c r="D7" s="7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3"/>
      <c r="S7" s="3"/>
    </row>
    <row r="8" spans="1:19" x14ac:dyDescent="0.25">
      <c r="A8" s="4"/>
      <c r="B8" s="4" t="s">
        <v>45</v>
      </c>
      <c r="C8" s="4"/>
      <c r="D8" s="245" t="s">
        <v>106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4"/>
      <c r="R8" s="3"/>
      <c r="S8" s="3"/>
    </row>
    <row r="9" spans="1:19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3"/>
      <c r="S9" s="3"/>
    </row>
    <row r="10" spans="1:19" ht="29.25" customHeight="1" thickBot="1" x14ac:dyDescent="0.3">
      <c r="A10" s="4"/>
      <c r="B10" s="233" t="s">
        <v>37</v>
      </c>
      <c r="C10" s="204" t="s">
        <v>38</v>
      </c>
      <c r="D10" s="198" t="s">
        <v>100</v>
      </c>
      <c r="E10" s="199"/>
      <c r="F10" s="199"/>
      <c r="G10" s="199"/>
      <c r="H10" s="199"/>
      <c r="I10" s="200"/>
      <c r="J10" s="198" t="s">
        <v>99</v>
      </c>
      <c r="K10" s="199"/>
      <c r="L10" s="199"/>
      <c r="M10" s="199"/>
      <c r="N10" s="199"/>
      <c r="O10" s="200"/>
      <c r="P10" s="257" t="s">
        <v>71</v>
      </c>
      <c r="Q10" s="4"/>
    </row>
    <row r="11" spans="1:19" ht="30.75" thickBot="1" x14ac:dyDescent="0.3">
      <c r="A11" s="4"/>
      <c r="B11" s="234"/>
      <c r="C11" s="205"/>
      <c r="D11" s="201" t="s">
        <v>39</v>
      </c>
      <c r="E11" s="202"/>
      <c r="F11" s="202"/>
      <c r="G11" s="203"/>
      <c r="H11" s="8" t="s">
        <v>40</v>
      </c>
      <c r="I11" s="8" t="s">
        <v>62</v>
      </c>
      <c r="J11" s="201" t="s">
        <v>39</v>
      </c>
      <c r="K11" s="202"/>
      <c r="L11" s="202"/>
      <c r="M11" s="203"/>
      <c r="N11" s="8" t="s">
        <v>40</v>
      </c>
      <c r="O11" s="8" t="s">
        <v>62</v>
      </c>
      <c r="P11" s="258"/>
      <c r="Q11" s="4"/>
    </row>
    <row r="12" spans="1:19" ht="15.75" thickBot="1" x14ac:dyDescent="0.3">
      <c r="A12" s="4"/>
      <c r="B12" s="234"/>
      <c r="C12" s="206"/>
      <c r="D12" s="210" t="s">
        <v>63</v>
      </c>
      <c r="E12" s="211"/>
      <c r="F12" s="211"/>
      <c r="G12" s="211"/>
      <c r="H12" s="211"/>
      <c r="I12" s="212"/>
      <c r="J12" s="210" t="s">
        <v>63</v>
      </c>
      <c r="K12" s="211"/>
      <c r="L12" s="211"/>
      <c r="M12" s="211"/>
      <c r="N12" s="211"/>
      <c r="O12" s="212"/>
      <c r="P12" s="258"/>
      <c r="Q12" s="4"/>
    </row>
    <row r="13" spans="1:19" ht="15.75" thickBot="1" x14ac:dyDescent="0.3">
      <c r="A13" s="4"/>
      <c r="B13" s="235"/>
      <c r="C13" s="207"/>
      <c r="D13" s="208" t="s">
        <v>58</v>
      </c>
      <c r="E13" s="209"/>
      <c r="F13" s="209"/>
      <c r="G13" s="213" t="s">
        <v>64</v>
      </c>
      <c r="H13" s="215" t="s">
        <v>67</v>
      </c>
      <c r="I13" s="219" t="s">
        <v>63</v>
      </c>
      <c r="J13" s="208" t="s">
        <v>58</v>
      </c>
      <c r="K13" s="209"/>
      <c r="L13" s="209"/>
      <c r="M13" s="213" t="s">
        <v>64</v>
      </c>
      <c r="N13" s="215" t="s">
        <v>67</v>
      </c>
      <c r="O13" s="219" t="s">
        <v>63</v>
      </c>
      <c r="P13" s="258"/>
      <c r="Q13" s="4"/>
    </row>
    <row r="14" spans="1:19" ht="15.75" thickBot="1" x14ac:dyDescent="0.3">
      <c r="A14" s="4"/>
      <c r="B14" s="9"/>
      <c r="C14" s="10"/>
      <c r="D14" s="156" t="s">
        <v>59</v>
      </c>
      <c r="E14" s="157" t="s">
        <v>98</v>
      </c>
      <c r="F14" s="157" t="s">
        <v>60</v>
      </c>
      <c r="G14" s="214"/>
      <c r="H14" s="216"/>
      <c r="I14" s="220"/>
      <c r="J14" s="156" t="s">
        <v>59</v>
      </c>
      <c r="K14" s="157" t="s">
        <v>98</v>
      </c>
      <c r="L14" s="157" t="s">
        <v>60</v>
      </c>
      <c r="M14" s="214"/>
      <c r="N14" s="216"/>
      <c r="O14" s="220"/>
      <c r="P14" s="259"/>
      <c r="Q14" s="4"/>
    </row>
    <row r="15" spans="1:19" x14ac:dyDescent="0.25">
      <c r="A15" s="4"/>
      <c r="B15" s="38" t="s">
        <v>0</v>
      </c>
      <c r="C15" s="142" t="s">
        <v>52</v>
      </c>
      <c r="D15" s="162"/>
      <c r="E15" s="163"/>
      <c r="F15" s="164">
        <v>2800</v>
      </c>
      <c r="G15" s="165">
        <f t="shared" ref="G15:G20" si="0">SUM(D15:F15)</f>
        <v>2800</v>
      </c>
      <c r="H15" s="166">
        <v>100</v>
      </c>
      <c r="I15" s="167">
        <f t="shared" ref="I15:I23" si="1">G15+H15</f>
        <v>2900</v>
      </c>
      <c r="J15" s="11"/>
      <c r="K15" s="12"/>
      <c r="L15" s="62">
        <v>2358</v>
      </c>
      <c r="M15" s="69">
        <v>2358</v>
      </c>
      <c r="N15" s="72">
        <v>22</v>
      </c>
      <c r="O15" s="13">
        <f>M15+N15</f>
        <v>2380</v>
      </c>
      <c r="P15" s="14">
        <f>(O15-I15)/I15</f>
        <v>-0.1793103448275862</v>
      </c>
      <c r="Q15" s="4"/>
    </row>
    <row r="16" spans="1:19" x14ac:dyDescent="0.25">
      <c r="A16" s="4"/>
      <c r="B16" s="15" t="s">
        <v>1</v>
      </c>
      <c r="C16" s="143" t="s">
        <v>61</v>
      </c>
      <c r="D16" s="168">
        <v>1500</v>
      </c>
      <c r="E16" s="169"/>
      <c r="F16" s="169"/>
      <c r="G16" s="170">
        <f t="shared" si="0"/>
        <v>1500</v>
      </c>
      <c r="H16" s="171"/>
      <c r="I16" s="167">
        <f t="shared" si="1"/>
        <v>1500</v>
      </c>
      <c r="J16" s="63">
        <v>1481</v>
      </c>
      <c r="K16" s="16"/>
      <c r="L16" s="16"/>
      <c r="M16" s="70">
        <v>1481</v>
      </c>
      <c r="N16" s="73"/>
      <c r="O16" s="13">
        <f t="shared" ref="O16:O20" si="2">M16+N16</f>
        <v>1481</v>
      </c>
      <c r="P16" s="17">
        <f t="shared" ref="P16:P40" si="3">(O16-I16)/I16</f>
        <v>-1.2666666666666666E-2</v>
      </c>
      <c r="Q16" s="4"/>
    </row>
    <row r="17" spans="1:17" x14ac:dyDescent="0.25">
      <c r="A17" s="4"/>
      <c r="B17" s="15" t="s">
        <v>3</v>
      </c>
      <c r="C17" s="144" t="s">
        <v>84</v>
      </c>
      <c r="D17" s="64">
        <v>340</v>
      </c>
      <c r="E17" s="172"/>
      <c r="F17" s="172"/>
      <c r="G17" s="170">
        <f t="shared" si="0"/>
        <v>340</v>
      </c>
      <c r="H17" s="173"/>
      <c r="I17" s="167">
        <f t="shared" si="1"/>
        <v>340</v>
      </c>
      <c r="J17" s="64">
        <v>290</v>
      </c>
      <c r="K17" s="18"/>
      <c r="L17" s="18"/>
      <c r="M17" s="70">
        <v>290</v>
      </c>
      <c r="N17" s="74"/>
      <c r="O17" s="13">
        <f t="shared" si="2"/>
        <v>290</v>
      </c>
      <c r="P17" s="17">
        <f t="shared" si="3"/>
        <v>-0.14705882352941177</v>
      </c>
      <c r="Q17" s="4"/>
    </row>
    <row r="18" spans="1:17" x14ac:dyDescent="0.25">
      <c r="A18" s="4"/>
      <c r="B18" s="15" t="s">
        <v>5</v>
      </c>
      <c r="C18" s="145" t="s">
        <v>53</v>
      </c>
      <c r="D18" s="174"/>
      <c r="E18" s="66">
        <v>24620</v>
      </c>
      <c r="F18" s="172"/>
      <c r="G18" s="170">
        <f t="shared" si="0"/>
        <v>24620</v>
      </c>
      <c r="H18" s="166"/>
      <c r="I18" s="167">
        <f t="shared" si="1"/>
        <v>24620</v>
      </c>
      <c r="J18" s="19"/>
      <c r="K18" s="65">
        <v>23094</v>
      </c>
      <c r="L18" s="18"/>
      <c r="M18" s="70">
        <v>23094</v>
      </c>
      <c r="N18" s="72"/>
      <c r="O18" s="13">
        <f t="shared" si="2"/>
        <v>23094</v>
      </c>
      <c r="P18" s="17">
        <f t="shared" si="3"/>
        <v>-6.1982128350934203E-2</v>
      </c>
      <c r="Q18" s="20"/>
    </row>
    <row r="19" spans="1:17" x14ac:dyDescent="0.25">
      <c r="A19" s="4"/>
      <c r="B19" s="15" t="s">
        <v>7</v>
      </c>
      <c r="C19" s="43" t="s">
        <v>46</v>
      </c>
      <c r="D19" s="175"/>
      <c r="E19" s="172"/>
      <c r="F19" s="66">
        <v>57</v>
      </c>
      <c r="G19" s="170">
        <f t="shared" si="0"/>
        <v>57</v>
      </c>
      <c r="H19" s="166"/>
      <c r="I19" s="167">
        <f t="shared" si="1"/>
        <v>57</v>
      </c>
      <c r="J19" s="21"/>
      <c r="K19" s="18"/>
      <c r="L19" s="66">
        <v>267</v>
      </c>
      <c r="M19" s="70">
        <v>267</v>
      </c>
      <c r="N19" s="75"/>
      <c r="O19" s="13">
        <f t="shared" si="2"/>
        <v>267</v>
      </c>
      <c r="P19" s="17">
        <f t="shared" si="3"/>
        <v>3.6842105263157894</v>
      </c>
      <c r="Q19" s="4"/>
    </row>
    <row r="20" spans="1:17" x14ac:dyDescent="0.25">
      <c r="A20" s="4"/>
      <c r="B20" s="15" t="s">
        <v>9</v>
      </c>
      <c r="C20" s="146" t="s">
        <v>47</v>
      </c>
      <c r="D20" s="174"/>
      <c r="E20" s="169"/>
      <c r="F20" s="176">
        <v>100</v>
      </c>
      <c r="G20" s="170">
        <f t="shared" si="0"/>
        <v>100</v>
      </c>
      <c r="H20" s="166"/>
      <c r="I20" s="167">
        <f t="shared" si="1"/>
        <v>100</v>
      </c>
      <c r="J20" s="19"/>
      <c r="K20" s="16"/>
      <c r="L20" s="67">
        <v>14</v>
      </c>
      <c r="M20" s="70">
        <v>14</v>
      </c>
      <c r="N20" s="75"/>
      <c r="O20" s="13">
        <f t="shared" si="2"/>
        <v>14</v>
      </c>
      <c r="P20" s="17">
        <f t="shared" si="3"/>
        <v>-0.86</v>
      </c>
      <c r="Q20" s="4"/>
    </row>
    <row r="21" spans="1:17" x14ac:dyDescent="0.25">
      <c r="A21" s="4"/>
      <c r="B21" s="15" t="s">
        <v>11</v>
      </c>
      <c r="C21" s="42" t="s">
        <v>2</v>
      </c>
      <c r="D21" s="174"/>
      <c r="E21" s="169"/>
      <c r="F21" s="176">
        <v>200</v>
      </c>
      <c r="G21" s="170">
        <v>200</v>
      </c>
      <c r="H21" s="177">
        <v>50</v>
      </c>
      <c r="I21" s="167">
        <f t="shared" si="1"/>
        <v>250</v>
      </c>
      <c r="J21" s="19"/>
      <c r="K21" s="16"/>
      <c r="L21" s="67">
        <v>19</v>
      </c>
      <c r="M21" s="70">
        <v>19</v>
      </c>
      <c r="N21" s="76">
        <v>39</v>
      </c>
      <c r="O21" s="13">
        <f>M21+N21</f>
        <v>58</v>
      </c>
      <c r="P21" s="17">
        <f t="shared" si="3"/>
        <v>-0.76800000000000002</v>
      </c>
      <c r="Q21" s="4"/>
    </row>
    <row r="22" spans="1:17" x14ac:dyDescent="0.25">
      <c r="A22" s="4"/>
      <c r="B22" s="15" t="s">
        <v>13</v>
      </c>
      <c r="C22" s="42" t="s">
        <v>4</v>
      </c>
      <c r="D22" s="174"/>
      <c r="E22" s="169"/>
      <c r="F22" s="176">
        <v>50</v>
      </c>
      <c r="G22" s="170">
        <v>100</v>
      </c>
      <c r="H22" s="177">
        <v>50</v>
      </c>
      <c r="I22" s="167">
        <f t="shared" si="1"/>
        <v>150</v>
      </c>
      <c r="J22" s="19"/>
      <c r="K22" s="16"/>
      <c r="L22" s="67"/>
      <c r="M22" s="70"/>
      <c r="N22" s="76">
        <v>39</v>
      </c>
      <c r="O22" s="13">
        <f t="shared" ref="O22:O23" si="4">M22+N22</f>
        <v>39</v>
      </c>
      <c r="P22" s="17">
        <f t="shared" si="3"/>
        <v>-0.74</v>
      </c>
      <c r="Q22" s="4"/>
    </row>
    <row r="23" spans="1:17" ht="15.75" thickBot="1" x14ac:dyDescent="0.3">
      <c r="A23" s="4"/>
      <c r="B23" s="147" t="s">
        <v>15</v>
      </c>
      <c r="C23" s="148" t="s">
        <v>6</v>
      </c>
      <c r="D23" s="178"/>
      <c r="E23" s="179"/>
      <c r="F23" s="180"/>
      <c r="G23" s="181">
        <f>SUM(D23:F23)</f>
        <v>0</v>
      </c>
      <c r="H23" s="182"/>
      <c r="I23" s="183">
        <f t="shared" si="1"/>
        <v>0</v>
      </c>
      <c r="J23" s="23"/>
      <c r="K23" s="24"/>
      <c r="L23" s="68"/>
      <c r="M23" s="71"/>
      <c r="N23" s="77"/>
      <c r="O23" s="25">
        <f t="shared" si="4"/>
        <v>0</v>
      </c>
      <c r="P23" s="17" t="e">
        <f t="shared" si="3"/>
        <v>#DIV/0!</v>
      </c>
      <c r="Q23" s="4"/>
    </row>
    <row r="24" spans="1:17" ht="15.75" thickBot="1" x14ac:dyDescent="0.3">
      <c r="A24" s="4"/>
      <c r="B24" s="26" t="s">
        <v>17</v>
      </c>
      <c r="C24" s="27" t="s">
        <v>8</v>
      </c>
      <c r="D24" s="28">
        <f>SUM(D15:D23)</f>
        <v>1840</v>
      </c>
      <c r="E24" s="29">
        <f>SUM(E18:E23)</f>
        <v>24620</v>
      </c>
      <c r="F24" s="29">
        <v>3315.4</v>
      </c>
      <c r="G24" s="30">
        <v>25574.2</v>
      </c>
      <c r="H24" s="31">
        <f>SUM(H15:H21)</f>
        <v>150</v>
      </c>
      <c r="I24" s="31">
        <f>SUM(I15:I21)</f>
        <v>29767</v>
      </c>
      <c r="J24" s="28">
        <f>SUM(J15:J21)</f>
        <v>1771</v>
      </c>
      <c r="K24" s="29">
        <f>SUM(K15:K21)</f>
        <v>23094</v>
      </c>
      <c r="L24" s="29">
        <f>SUM(L15:L21)</f>
        <v>2658</v>
      </c>
      <c r="M24" s="30">
        <f>SUM(J24:L24)</f>
        <v>27523</v>
      </c>
      <c r="N24" s="31">
        <f>SUM(N15:N21)</f>
        <v>61</v>
      </c>
      <c r="O24" s="31">
        <f>SUM(O15:O21)</f>
        <v>27584</v>
      </c>
      <c r="P24" s="32">
        <f t="shared" si="3"/>
        <v>-7.3336244834884268E-2</v>
      </c>
      <c r="Q24" s="4"/>
    </row>
    <row r="25" spans="1:17" ht="15.75" thickBot="1" x14ac:dyDescent="0.3">
      <c r="A25" s="4"/>
      <c r="B25" s="33"/>
      <c r="C25" s="34"/>
      <c r="D25" s="221">
        <v>1</v>
      </c>
      <c r="E25" s="222"/>
      <c r="F25" s="222"/>
      <c r="G25" s="223"/>
      <c r="H25" s="223"/>
      <c r="I25" s="224"/>
      <c r="J25" s="221" t="s">
        <v>69</v>
      </c>
      <c r="K25" s="222"/>
      <c r="L25" s="222"/>
      <c r="M25" s="223"/>
      <c r="N25" s="223"/>
      <c r="O25" s="224"/>
      <c r="P25" s="260" t="s">
        <v>71</v>
      </c>
      <c r="Q25" s="4"/>
    </row>
    <row r="26" spans="1:17" ht="15.75" thickBot="1" x14ac:dyDescent="0.3">
      <c r="A26" s="4"/>
      <c r="B26" s="217" t="s">
        <v>37</v>
      </c>
      <c r="C26" s="204" t="s">
        <v>38</v>
      </c>
      <c r="D26" s="225" t="s">
        <v>70</v>
      </c>
      <c r="E26" s="226"/>
      <c r="F26" s="226"/>
      <c r="G26" s="227" t="s">
        <v>65</v>
      </c>
      <c r="H26" s="229" t="s">
        <v>68</v>
      </c>
      <c r="I26" s="231" t="s">
        <v>69</v>
      </c>
      <c r="J26" s="225" t="s">
        <v>70</v>
      </c>
      <c r="K26" s="226"/>
      <c r="L26" s="226"/>
      <c r="M26" s="227" t="s">
        <v>65</v>
      </c>
      <c r="N26" s="229" t="s">
        <v>68</v>
      </c>
      <c r="O26" s="231" t="s">
        <v>69</v>
      </c>
      <c r="P26" s="261"/>
      <c r="Q26" s="4"/>
    </row>
    <row r="27" spans="1:17" ht="15.75" thickBot="1" x14ac:dyDescent="0.3">
      <c r="A27" s="4"/>
      <c r="B27" s="218"/>
      <c r="C27" s="205"/>
      <c r="D27" s="35" t="s">
        <v>55</v>
      </c>
      <c r="E27" s="36" t="s">
        <v>56</v>
      </c>
      <c r="F27" s="37" t="s">
        <v>57</v>
      </c>
      <c r="G27" s="228"/>
      <c r="H27" s="230"/>
      <c r="I27" s="232"/>
      <c r="J27" s="35" t="s">
        <v>55</v>
      </c>
      <c r="K27" s="36" t="s">
        <v>56</v>
      </c>
      <c r="L27" s="37" t="s">
        <v>57</v>
      </c>
      <c r="M27" s="228"/>
      <c r="N27" s="230"/>
      <c r="O27" s="232"/>
      <c r="P27" s="262"/>
      <c r="Q27" s="4"/>
    </row>
    <row r="28" spans="1:17" x14ac:dyDescent="0.25">
      <c r="A28" s="4"/>
      <c r="B28" s="38" t="s">
        <v>19</v>
      </c>
      <c r="C28" s="39" t="s">
        <v>10</v>
      </c>
      <c r="D28" s="184"/>
      <c r="E28" s="185"/>
      <c r="F28" s="185">
        <v>400</v>
      </c>
      <c r="G28" s="186">
        <f>SUM(D28:F28)</f>
        <v>400</v>
      </c>
      <c r="H28" s="186"/>
      <c r="I28" s="187">
        <f t="shared" ref="I28:I38" si="5">G28+H28</f>
        <v>400</v>
      </c>
      <c r="J28" s="86"/>
      <c r="K28" s="78"/>
      <c r="L28" s="78">
        <v>600</v>
      </c>
      <c r="M28" s="79">
        <v>600</v>
      </c>
      <c r="N28" s="79"/>
      <c r="O28" s="40">
        <v>600</v>
      </c>
      <c r="P28" s="14">
        <f t="shared" si="3"/>
        <v>0.5</v>
      </c>
      <c r="Q28" s="4"/>
    </row>
    <row r="29" spans="1:17" x14ac:dyDescent="0.25">
      <c r="A29" s="4"/>
      <c r="B29" s="15" t="s">
        <v>20</v>
      </c>
      <c r="C29" s="41" t="s">
        <v>12</v>
      </c>
      <c r="D29" s="188"/>
      <c r="E29" s="189"/>
      <c r="F29" s="189">
        <v>450</v>
      </c>
      <c r="G29" s="190">
        <f>SUM(D29:F29)</f>
        <v>450</v>
      </c>
      <c r="H29" s="190"/>
      <c r="I29" s="167">
        <f t="shared" si="5"/>
        <v>450</v>
      </c>
      <c r="J29" s="87"/>
      <c r="K29" s="160"/>
      <c r="L29" s="80">
        <v>400</v>
      </c>
      <c r="M29" s="81">
        <v>400</v>
      </c>
      <c r="N29" s="82"/>
      <c r="O29" s="13">
        <v>400</v>
      </c>
      <c r="P29" s="17">
        <f t="shared" si="3"/>
        <v>-0.1111111111111111</v>
      </c>
      <c r="Q29" s="4"/>
    </row>
    <row r="30" spans="1:17" x14ac:dyDescent="0.25">
      <c r="A30" s="4"/>
      <c r="B30" s="15" t="s">
        <v>22</v>
      </c>
      <c r="C30" s="42" t="s">
        <v>14</v>
      </c>
      <c r="D30" s="188">
        <v>969</v>
      </c>
      <c r="E30" s="189"/>
      <c r="F30" s="189">
        <v>431</v>
      </c>
      <c r="G30" s="190">
        <f>SUM(D30:F30)</f>
        <v>1400</v>
      </c>
      <c r="H30" s="190"/>
      <c r="I30" s="167">
        <f t="shared" si="5"/>
        <v>1400</v>
      </c>
      <c r="J30" s="88">
        <v>910</v>
      </c>
      <c r="K30" s="160"/>
      <c r="L30" s="83">
        <v>290</v>
      </c>
      <c r="M30" s="81">
        <f>J30+L30</f>
        <v>1200</v>
      </c>
      <c r="N30" s="81"/>
      <c r="O30" s="13">
        <v>1200</v>
      </c>
      <c r="P30" s="17">
        <f t="shared" si="3"/>
        <v>-0.14285714285714285</v>
      </c>
      <c r="Q30" s="4"/>
    </row>
    <row r="31" spans="1:17" x14ac:dyDescent="0.25">
      <c r="A31" s="4"/>
      <c r="B31" s="15" t="s">
        <v>24</v>
      </c>
      <c r="C31" s="42" t="s">
        <v>16</v>
      </c>
      <c r="D31" s="188">
        <v>140</v>
      </c>
      <c r="E31" s="189"/>
      <c r="F31" s="189">
        <v>1500</v>
      </c>
      <c r="G31" s="190">
        <f>SUM(D31:F31)</f>
        <v>1640</v>
      </c>
      <c r="H31" s="190"/>
      <c r="I31" s="167">
        <f t="shared" si="5"/>
        <v>1640</v>
      </c>
      <c r="J31" s="88">
        <v>90</v>
      </c>
      <c r="K31" s="160"/>
      <c r="L31" s="83">
        <v>780</v>
      </c>
      <c r="M31" s="81">
        <v>870</v>
      </c>
      <c r="N31" s="81"/>
      <c r="O31" s="13">
        <v>870</v>
      </c>
      <c r="P31" s="17">
        <f t="shared" si="3"/>
        <v>-0.46951219512195119</v>
      </c>
      <c r="Q31" s="4"/>
    </row>
    <row r="32" spans="1:17" x14ac:dyDescent="0.25">
      <c r="A32" s="4"/>
      <c r="B32" s="15" t="s">
        <v>26</v>
      </c>
      <c r="C32" s="42" t="s">
        <v>18</v>
      </c>
      <c r="D32" s="191">
        <v>355</v>
      </c>
      <c r="E32" s="189">
        <v>18500</v>
      </c>
      <c r="F32" s="189"/>
      <c r="G32" s="190">
        <v>18855</v>
      </c>
      <c r="H32" s="190">
        <v>50</v>
      </c>
      <c r="I32" s="167">
        <f t="shared" si="5"/>
        <v>18905</v>
      </c>
      <c r="J32" s="195">
        <v>355</v>
      </c>
      <c r="K32" s="160">
        <f>K33+K34</f>
        <v>17394</v>
      </c>
      <c r="L32" s="83"/>
      <c r="M32" s="81">
        <f>J32+K32</f>
        <v>17749</v>
      </c>
      <c r="N32" s="81">
        <v>15</v>
      </c>
      <c r="O32" s="13">
        <f>M32+N32</f>
        <v>17764</v>
      </c>
      <c r="P32" s="17">
        <f t="shared" si="3"/>
        <v>-6.0354403596932026E-2</v>
      </c>
      <c r="Q32" s="4"/>
    </row>
    <row r="33" spans="1:17" x14ac:dyDescent="0.25">
      <c r="A33" s="4"/>
      <c r="B33" s="15" t="s">
        <v>28</v>
      </c>
      <c r="C33" s="43" t="s">
        <v>42</v>
      </c>
      <c r="D33" s="191">
        <v>355</v>
      </c>
      <c r="E33" s="189">
        <v>18100</v>
      </c>
      <c r="F33" s="189"/>
      <c r="G33" s="190">
        <v>18455</v>
      </c>
      <c r="H33" s="190">
        <v>50</v>
      </c>
      <c r="I33" s="167">
        <f t="shared" si="5"/>
        <v>18505</v>
      </c>
      <c r="J33" s="195">
        <v>355</v>
      </c>
      <c r="K33" s="160">
        <f>16842+40</f>
        <v>16882</v>
      </c>
      <c r="L33" s="83"/>
      <c r="M33" s="81">
        <f>J33+K33</f>
        <v>17237</v>
      </c>
      <c r="N33" s="81">
        <v>15</v>
      </c>
      <c r="O33" s="13">
        <f t="shared" ref="O33:O38" si="6">M33+N33</f>
        <v>17252</v>
      </c>
      <c r="P33" s="17">
        <f t="shared" si="3"/>
        <v>-6.7711429343420698E-2</v>
      </c>
      <c r="Q33" s="44"/>
    </row>
    <row r="34" spans="1:17" x14ac:dyDescent="0.25">
      <c r="A34" s="4"/>
      <c r="B34" s="15" t="s">
        <v>30</v>
      </c>
      <c r="C34" s="45" t="s">
        <v>21</v>
      </c>
      <c r="D34" s="191" t="s">
        <v>102</v>
      </c>
      <c r="E34" s="189">
        <v>400</v>
      </c>
      <c r="F34" s="189"/>
      <c r="G34" s="190">
        <f t="shared" ref="G34:G38" si="7">SUM(D34:F34)</f>
        <v>400</v>
      </c>
      <c r="H34" s="190"/>
      <c r="I34" s="167">
        <f t="shared" si="5"/>
        <v>400</v>
      </c>
      <c r="J34" s="89"/>
      <c r="K34" s="160">
        <v>512</v>
      </c>
      <c r="L34" s="83"/>
      <c r="M34" s="81">
        <v>512</v>
      </c>
      <c r="N34" s="81"/>
      <c r="O34" s="13">
        <f t="shared" si="6"/>
        <v>512</v>
      </c>
      <c r="P34" s="17">
        <f t="shared" si="3"/>
        <v>0.28000000000000003</v>
      </c>
      <c r="Q34" s="4"/>
    </row>
    <row r="35" spans="1:17" x14ac:dyDescent="0.25">
      <c r="A35" s="4"/>
      <c r="B35" s="15" t="s">
        <v>32</v>
      </c>
      <c r="C35" s="42" t="s">
        <v>23</v>
      </c>
      <c r="D35" s="191">
        <v>45</v>
      </c>
      <c r="E35" s="189">
        <v>6120</v>
      </c>
      <c r="F35" s="189"/>
      <c r="G35" s="190">
        <f t="shared" si="7"/>
        <v>6165</v>
      </c>
      <c r="H35" s="190"/>
      <c r="I35" s="167">
        <f t="shared" si="5"/>
        <v>6165</v>
      </c>
      <c r="J35" s="195">
        <v>45</v>
      </c>
      <c r="K35" s="160">
        <v>5700</v>
      </c>
      <c r="L35" s="83"/>
      <c r="M35" s="81">
        <v>5745</v>
      </c>
      <c r="N35" s="81"/>
      <c r="O35" s="13">
        <f t="shared" si="6"/>
        <v>5745</v>
      </c>
      <c r="P35" s="17">
        <f t="shared" si="3"/>
        <v>-6.8126520681265207E-2</v>
      </c>
      <c r="Q35" s="4"/>
    </row>
    <row r="36" spans="1:17" x14ac:dyDescent="0.25">
      <c r="A36" s="4"/>
      <c r="B36" s="15" t="s">
        <v>33</v>
      </c>
      <c r="C36" s="42" t="s">
        <v>25</v>
      </c>
      <c r="D36" s="188"/>
      <c r="E36" s="189"/>
      <c r="F36" s="189"/>
      <c r="G36" s="190">
        <f t="shared" si="7"/>
        <v>0</v>
      </c>
      <c r="H36" s="190"/>
      <c r="I36" s="167">
        <f t="shared" si="5"/>
        <v>0</v>
      </c>
      <c r="J36" s="88"/>
      <c r="K36" s="160"/>
      <c r="L36" s="83"/>
      <c r="M36" s="81"/>
      <c r="N36" s="81"/>
      <c r="O36" s="13">
        <f t="shared" si="6"/>
        <v>0</v>
      </c>
      <c r="P36" s="17" t="e">
        <f t="shared" si="3"/>
        <v>#DIV/0!</v>
      </c>
      <c r="Q36" s="4"/>
    </row>
    <row r="37" spans="1:17" x14ac:dyDescent="0.25">
      <c r="A37" s="4"/>
      <c r="B37" s="15" t="s">
        <v>34</v>
      </c>
      <c r="C37" s="42" t="s">
        <v>27</v>
      </c>
      <c r="D37" s="188">
        <v>331</v>
      </c>
      <c r="E37" s="189"/>
      <c r="F37" s="189">
        <v>57</v>
      </c>
      <c r="G37" s="190">
        <f t="shared" si="7"/>
        <v>388</v>
      </c>
      <c r="H37" s="190"/>
      <c r="I37" s="167">
        <f t="shared" si="5"/>
        <v>388</v>
      </c>
      <c r="J37" s="88">
        <v>371</v>
      </c>
      <c r="K37" s="160"/>
      <c r="L37" s="83">
        <v>267</v>
      </c>
      <c r="M37" s="81">
        <f>J37+L37</f>
        <v>638</v>
      </c>
      <c r="N37" s="81"/>
      <c r="O37" s="13">
        <f t="shared" si="6"/>
        <v>638</v>
      </c>
      <c r="P37" s="17">
        <f t="shared" si="3"/>
        <v>0.64432989690721654</v>
      </c>
      <c r="Q37" s="4"/>
    </row>
    <row r="38" spans="1:17" ht="15.75" thickBot="1" x14ac:dyDescent="0.3">
      <c r="A38" s="4"/>
      <c r="B38" s="22" t="s">
        <v>35</v>
      </c>
      <c r="C38" s="117" t="s">
        <v>29</v>
      </c>
      <c r="D38" s="192"/>
      <c r="E38" s="193"/>
      <c r="F38" s="193">
        <v>419</v>
      </c>
      <c r="G38" s="194">
        <f t="shared" si="7"/>
        <v>419</v>
      </c>
      <c r="H38" s="194"/>
      <c r="I38" s="183">
        <f t="shared" si="5"/>
        <v>419</v>
      </c>
      <c r="J38" s="90"/>
      <c r="K38" s="161"/>
      <c r="L38" s="84">
        <v>321</v>
      </c>
      <c r="M38" s="85">
        <v>367</v>
      </c>
      <c r="N38" s="85"/>
      <c r="O38" s="13">
        <f t="shared" si="6"/>
        <v>367</v>
      </c>
      <c r="P38" s="17">
        <f t="shared" si="3"/>
        <v>-0.12410501193317422</v>
      </c>
      <c r="Q38" s="4"/>
    </row>
    <row r="39" spans="1:17" ht="15.75" thickBot="1" x14ac:dyDescent="0.3">
      <c r="A39" s="4"/>
      <c r="B39" s="26" t="s">
        <v>48</v>
      </c>
      <c r="C39" s="118" t="s">
        <v>31</v>
      </c>
      <c r="D39" s="46">
        <f>SUM(D35:D38)+SUM(D28:D32)</f>
        <v>1840</v>
      </c>
      <c r="E39" s="46">
        <f>SUM(E35:E38)+SUM(E28:E32)</f>
        <v>24620</v>
      </c>
      <c r="F39" s="46">
        <f>SUM(F35:F38)+SUM(F28:F32)</f>
        <v>3257</v>
      </c>
      <c r="G39" s="158">
        <f>SUM(D39:F39)</f>
        <v>29717</v>
      </c>
      <c r="H39" s="47">
        <f>SUM(H28:H32)+SUM(H35:H38)</f>
        <v>50</v>
      </c>
      <c r="I39" s="48">
        <f>SUM(I35:I38)+SUM(I28:I32)</f>
        <v>29767</v>
      </c>
      <c r="J39" s="46">
        <f>SUM(J35:J38)+SUM(J28:J32)</f>
        <v>1771</v>
      </c>
      <c r="K39" s="46">
        <f>SUM(K35:K38)+SUM(K28:K32)</f>
        <v>23094</v>
      </c>
      <c r="L39" s="46">
        <f>SUM(L35:L38)+SUM(L28:L32)</f>
        <v>2658</v>
      </c>
      <c r="M39" s="158">
        <f>SUM(J39:L39)</f>
        <v>27523</v>
      </c>
      <c r="N39" s="47">
        <f>SUM(N28:N32)+SUM(N35:N38)</f>
        <v>15</v>
      </c>
      <c r="O39" s="48">
        <f>SUM(O35:O38)+SUM(O28:O32)</f>
        <v>27584</v>
      </c>
      <c r="P39" s="49">
        <f t="shared" si="3"/>
        <v>-7.3336244834884268E-2</v>
      </c>
      <c r="Q39" s="50"/>
    </row>
    <row r="40" spans="1:17" ht="19.5" thickBot="1" x14ac:dyDescent="0.35">
      <c r="A40" s="4"/>
      <c r="B40" s="122" t="s">
        <v>49</v>
      </c>
      <c r="C40" s="123" t="s">
        <v>51</v>
      </c>
      <c r="D40" s="124">
        <v>0</v>
      </c>
      <c r="E40" s="124">
        <f>E24-E39</f>
        <v>0</v>
      </c>
      <c r="F40" s="124">
        <f t="shared" ref="F40:N40" si="8">F24-F39</f>
        <v>58.400000000000091</v>
      </c>
      <c r="G40" s="135">
        <v>0</v>
      </c>
      <c r="H40" s="135">
        <f t="shared" si="8"/>
        <v>100</v>
      </c>
      <c r="I40" s="136">
        <f t="shared" si="8"/>
        <v>0</v>
      </c>
      <c r="J40" s="124">
        <f t="shared" si="8"/>
        <v>0</v>
      </c>
      <c r="K40" s="124">
        <f>K24-K39</f>
        <v>0</v>
      </c>
      <c r="L40" s="124">
        <f t="shared" si="8"/>
        <v>0</v>
      </c>
      <c r="M40" s="135">
        <f>M24-M39</f>
        <v>0</v>
      </c>
      <c r="N40" s="135">
        <f t="shared" si="8"/>
        <v>46</v>
      </c>
      <c r="O40" s="136">
        <f>O24-O39</f>
        <v>0</v>
      </c>
      <c r="P40" s="125" t="e">
        <f t="shared" si="3"/>
        <v>#DIV/0!</v>
      </c>
      <c r="Q40" s="4"/>
    </row>
    <row r="41" spans="1:17" ht="15.75" thickBot="1" x14ac:dyDescent="0.3">
      <c r="A41" s="4"/>
      <c r="B41" s="126" t="s">
        <v>50</v>
      </c>
      <c r="C41" s="127" t="s">
        <v>66</v>
      </c>
      <c r="D41" s="128"/>
      <c r="E41" s="129"/>
      <c r="F41" s="129"/>
      <c r="G41" s="130"/>
      <c r="H41" s="131"/>
      <c r="I41" s="132">
        <f>I40-D16</f>
        <v>-1500</v>
      </c>
      <c r="J41" s="128"/>
      <c r="K41" s="129"/>
      <c r="L41" s="129"/>
      <c r="M41" s="130"/>
      <c r="N41" s="133"/>
      <c r="O41" s="132">
        <f>O40-J16</f>
        <v>-1481</v>
      </c>
      <c r="P41" s="134" t="e">
        <f>(#REF!-O41)/O41</f>
        <v>#REF!</v>
      </c>
      <c r="Q41" s="4"/>
    </row>
    <row r="42" spans="1:17" s="96" customFormat="1" ht="8.25" customHeight="1" thickBot="1" x14ac:dyDescent="0.3">
      <c r="A42" s="93"/>
      <c r="B42" s="94"/>
      <c r="C42" s="54"/>
      <c r="D42" s="95"/>
      <c r="E42" s="55"/>
      <c r="F42" s="55"/>
      <c r="G42" s="93"/>
      <c r="H42" s="55"/>
      <c r="I42" s="55"/>
      <c r="J42" s="95"/>
      <c r="K42" s="55"/>
      <c r="L42" s="55"/>
      <c r="M42" s="93"/>
      <c r="N42" s="55"/>
      <c r="O42" s="55"/>
      <c r="P42" s="57"/>
      <c r="Q42" s="93"/>
    </row>
    <row r="43" spans="1:17" s="96" customFormat="1" ht="15.75" thickBot="1" x14ac:dyDescent="0.3">
      <c r="A43" s="93"/>
      <c r="B43" s="98"/>
      <c r="C43" s="246" t="s">
        <v>89</v>
      </c>
      <c r="D43" s="121" t="s">
        <v>41</v>
      </c>
      <c r="E43" s="51" t="s">
        <v>90</v>
      </c>
      <c r="F43" s="52" t="s">
        <v>36</v>
      </c>
      <c r="G43" s="55"/>
      <c r="H43" s="55"/>
      <c r="I43" s="56"/>
      <c r="J43" s="246" t="s">
        <v>91</v>
      </c>
      <c r="K43" s="248"/>
      <c r="L43" s="249"/>
      <c r="M43" s="110" t="s">
        <v>41</v>
      </c>
      <c r="N43" s="111" t="s">
        <v>90</v>
      </c>
      <c r="O43" s="112" t="s">
        <v>36</v>
      </c>
      <c r="P43" s="57"/>
      <c r="Q43" s="93"/>
    </row>
    <row r="44" spans="1:17" s="3" customFormat="1" ht="15.75" thickBot="1" x14ac:dyDescent="0.3">
      <c r="A44" s="4"/>
      <c r="B44" s="98"/>
      <c r="C44" s="247"/>
      <c r="D44" s="102">
        <v>101.4</v>
      </c>
      <c r="E44" s="119">
        <v>101.4</v>
      </c>
      <c r="F44" s="120"/>
      <c r="G44" s="55"/>
      <c r="H44" s="55"/>
      <c r="I44" s="56"/>
      <c r="J44" s="247"/>
      <c r="K44" s="250"/>
      <c r="L44" s="251"/>
      <c r="M44" s="100">
        <v>112.4</v>
      </c>
      <c r="N44" s="100">
        <v>112.4</v>
      </c>
      <c r="O44" s="106"/>
      <c r="P44" s="57"/>
      <c r="Q44" s="93"/>
    </row>
    <row r="45" spans="1:17" s="97" customFormat="1" ht="8.25" customHeight="1" thickBot="1" x14ac:dyDescent="0.3">
      <c r="A45" s="93"/>
      <c r="B45" s="98"/>
      <c r="C45" s="54"/>
      <c r="D45" s="99"/>
      <c r="E45" s="55"/>
      <c r="F45" s="55"/>
      <c r="G45" s="55"/>
      <c r="H45" s="55"/>
      <c r="I45" s="56"/>
      <c r="J45" s="55"/>
      <c r="K45" s="55"/>
      <c r="L45" s="55"/>
      <c r="M45" s="55"/>
      <c r="N45" s="55"/>
      <c r="O45" s="56"/>
      <c r="P45" s="57"/>
      <c r="Q45" s="93"/>
    </row>
    <row r="46" spans="1:17" s="97" customFormat="1" ht="37.5" customHeight="1" thickBot="1" x14ac:dyDescent="0.3">
      <c r="A46" s="93"/>
      <c r="B46" s="98"/>
      <c r="C46" s="246" t="s">
        <v>93</v>
      </c>
      <c r="D46" s="103" t="s">
        <v>95</v>
      </c>
      <c r="E46" s="104" t="s">
        <v>92</v>
      </c>
      <c r="F46" s="55"/>
      <c r="G46" s="55"/>
      <c r="H46" s="55"/>
      <c r="I46" s="56"/>
      <c r="J46" s="246" t="s">
        <v>94</v>
      </c>
      <c r="K46" s="248"/>
      <c r="L46" s="248"/>
      <c r="M46" s="105" t="s">
        <v>95</v>
      </c>
      <c r="N46" s="253" t="s">
        <v>92</v>
      </c>
      <c r="O46" s="254"/>
      <c r="P46" s="57"/>
      <c r="Q46" s="93"/>
    </row>
    <row r="47" spans="1:17" ht="15.75" thickBot="1" x14ac:dyDescent="0.3">
      <c r="A47" s="4"/>
      <c r="B47" s="53"/>
      <c r="C47" s="252"/>
      <c r="D47" s="102"/>
      <c r="E47" s="107"/>
      <c r="F47" s="55"/>
      <c r="G47" s="55"/>
      <c r="H47" s="55"/>
      <c r="I47" s="56"/>
      <c r="J47" s="247"/>
      <c r="K47" s="250"/>
      <c r="L47" s="250"/>
      <c r="M47" s="101">
        <v>0</v>
      </c>
      <c r="N47" s="255">
        <v>0</v>
      </c>
      <c r="O47" s="256"/>
      <c r="P47" s="57"/>
      <c r="Q47" s="4"/>
    </row>
    <row r="48" spans="1:17" s="2" customFormat="1" x14ac:dyDescent="0.25">
      <c r="A48" s="4"/>
      <c r="B48" s="53"/>
      <c r="C48" s="54"/>
      <c r="D48" s="55"/>
      <c r="E48" s="55"/>
      <c r="F48" s="55"/>
      <c r="G48" s="55"/>
      <c r="H48" s="55"/>
      <c r="I48" s="56"/>
      <c r="J48" s="55"/>
      <c r="K48" s="55"/>
      <c r="L48" s="55"/>
      <c r="M48" s="55"/>
      <c r="N48" s="55"/>
      <c r="O48" s="56"/>
      <c r="P48" s="57"/>
      <c r="Q48" s="4"/>
    </row>
    <row r="49" spans="1:17" s="2" customFormat="1" x14ac:dyDescent="0.25">
      <c r="A49" s="4"/>
      <c r="B49" s="53"/>
      <c r="C49" s="108" t="s">
        <v>88</v>
      </c>
      <c r="D49" s="109" t="s">
        <v>75</v>
      </c>
      <c r="E49" s="109" t="s">
        <v>76</v>
      </c>
      <c r="F49" s="109" t="s">
        <v>77</v>
      </c>
      <c r="G49" s="109" t="s">
        <v>78</v>
      </c>
      <c r="H49" s="55"/>
      <c r="I49" s="115" t="s">
        <v>87</v>
      </c>
      <c r="J49" s="116"/>
      <c r="K49" s="116"/>
      <c r="L49" s="236"/>
      <c r="M49" s="236"/>
      <c r="N49" s="236"/>
      <c r="O49" s="236"/>
      <c r="P49" s="237"/>
      <c r="Q49" s="4"/>
    </row>
    <row r="50" spans="1:17" s="2" customFormat="1" ht="15" customHeight="1" x14ac:dyDescent="0.25">
      <c r="A50" s="4"/>
      <c r="B50" s="53"/>
      <c r="C50" s="58" t="s">
        <v>72</v>
      </c>
      <c r="D50" s="196">
        <v>1295</v>
      </c>
      <c r="E50" s="196"/>
      <c r="F50" s="196"/>
      <c r="G50" s="196">
        <v>1295</v>
      </c>
      <c r="H50" s="55"/>
      <c r="I50" s="238"/>
      <c r="J50" s="239"/>
      <c r="K50" s="239"/>
      <c r="L50" s="239"/>
      <c r="M50" s="239"/>
      <c r="N50" s="239"/>
      <c r="O50" s="239"/>
      <c r="P50" s="240"/>
      <c r="Q50" s="4"/>
    </row>
    <row r="51" spans="1:17" s="2" customFormat="1" x14ac:dyDescent="0.25">
      <c r="A51" s="4"/>
      <c r="B51" s="53"/>
      <c r="C51" s="58" t="s">
        <v>73</v>
      </c>
      <c r="D51" s="196">
        <v>600</v>
      </c>
      <c r="E51" s="197">
        <v>100</v>
      </c>
      <c r="F51" s="197">
        <v>100</v>
      </c>
      <c r="G51" s="196">
        <v>600</v>
      </c>
      <c r="H51" s="55"/>
      <c r="I51" s="238"/>
      <c r="J51" s="239"/>
      <c r="K51" s="239"/>
      <c r="L51" s="239"/>
      <c r="M51" s="239"/>
      <c r="N51" s="239"/>
      <c r="O51" s="239"/>
      <c r="P51" s="240"/>
      <c r="Q51" s="4"/>
    </row>
    <row r="52" spans="1:17" s="2" customFormat="1" x14ac:dyDescent="0.25">
      <c r="A52" s="4"/>
      <c r="B52" s="53"/>
      <c r="C52" s="58" t="s">
        <v>74</v>
      </c>
      <c r="D52" s="196">
        <v>420</v>
      </c>
      <c r="E52" s="197">
        <v>331</v>
      </c>
      <c r="F52" s="197">
        <v>100</v>
      </c>
      <c r="G52" s="196">
        <v>651</v>
      </c>
      <c r="H52" s="55"/>
      <c r="I52" s="238"/>
      <c r="J52" s="239"/>
      <c r="K52" s="239"/>
      <c r="L52" s="239"/>
      <c r="M52" s="239"/>
      <c r="N52" s="239"/>
      <c r="O52" s="239"/>
      <c r="P52" s="240"/>
      <c r="Q52" s="4"/>
    </row>
    <row r="53" spans="1:17" s="2" customFormat="1" x14ac:dyDescent="0.25">
      <c r="A53" s="4"/>
      <c r="B53" s="53"/>
      <c r="C53" s="58" t="s">
        <v>96</v>
      </c>
      <c r="D53" s="196">
        <v>200</v>
      </c>
      <c r="E53" s="197">
        <v>20</v>
      </c>
      <c r="F53" s="197">
        <v>40</v>
      </c>
      <c r="G53" s="196">
        <v>180</v>
      </c>
      <c r="H53" s="55"/>
      <c r="I53" s="238"/>
      <c r="J53" s="239"/>
      <c r="K53" s="239"/>
      <c r="L53" s="239"/>
      <c r="M53" s="239"/>
      <c r="N53" s="239"/>
      <c r="O53" s="239"/>
      <c r="P53" s="240"/>
      <c r="Q53" s="4"/>
    </row>
    <row r="54" spans="1:17" s="2" customFormat="1" x14ac:dyDescent="0.25">
      <c r="A54" s="4"/>
      <c r="B54" s="53"/>
      <c r="C54" s="149" t="s">
        <v>97</v>
      </c>
      <c r="D54" s="196">
        <v>75</v>
      </c>
      <c r="E54" s="197">
        <v>362</v>
      </c>
      <c r="F54" s="197">
        <v>362</v>
      </c>
      <c r="G54" s="196">
        <v>75</v>
      </c>
      <c r="H54" s="55"/>
      <c r="I54" s="241"/>
      <c r="J54" s="242"/>
      <c r="K54" s="242"/>
      <c r="L54" s="242"/>
      <c r="M54" s="242"/>
      <c r="N54" s="242"/>
      <c r="O54" s="242"/>
      <c r="P54" s="243"/>
      <c r="Q54" s="4"/>
    </row>
    <row r="55" spans="1:17" s="2" customFormat="1" ht="10.5" customHeight="1" x14ac:dyDescent="0.25">
      <c r="A55" s="4"/>
      <c r="B55" s="53"/>
      <c r="C55" s="54"/>
      <c r="D55" s="55"/>
      <c r="E55" s="55"/>
      <c r="F55" s="55"/>
      <c r="G55" s="55"/>
      <c r="H55" s="55"/>
      <c r="I55" s="56"/>
      <c r="J55" s="55"/>
      <c r="K55" s="55"/>
      <c r="L55" s="55"/>
      <c r="M55" s="55"/>
      <c r="N55" s="55"/>
      <c r="O55" s="56"/>
      <c r="P55" s="57"/>
      <c r="Q55" s="4"/>
    </row>
    <row r="56" spans="1:17" s="2" customFormat="1" x14ac:dyDescent="0.25">
      <c r="A56" s="4"/>
      <c r="B56" s="53"/>
      <c r="C56" s="108" t="s">
        <v>79</v>
      </c>
      <c r="D56" s="109" t="s">
        <v>80</v>
      </c>
      <c r="E56" s="109" t="s">
        <v>81</v>
      </c>
      <c r="F56" s="55"/>
      <c r="G56" s="55"/>
      <c r="H56" s="55"/>
      <c r="I56" s="56"/>
      <c r="J56" s="55"/>
      <c r="K56" s="55"/>
      <c r="L56" s="55"/>
      <c r="M56" s="55"/>
      <c r="N56" s="55"/>
      <c r="O56" s="56"/>
      <c r="P56" s="57"/>
      <c r="Q56" s="4"/>
    </row>
    <row r="57" spans="1:17" s="2" customFormat="1" x14ac:dyDescent="0.25">
      <c r="A57" s="4"/>
      <c r="B57" s="53"/>
      <c r="C57" s="58"/>
      <c r="D57" s="91">
        <v>33.4</v>
      </c>
      <c r="E57" s="91">
        <v>33.9</v>
      </c>
      <c r="F57" s="55"/>
      <c r="G57" s="55"/>
      <c r="H57" s="55"/>
      <c r="I57" s="56"/>
      <c r="J57" s="55"/>
      <c r="K57" s="55"/>
      <c r="L57" s="55"/>
      <c r="M57" s="55"/>
      <c r="N57" s="55"/>
      <c r="O57" s="56"/>
      <c r="P57" s="57"/>
      <c r="Q57" s="4"/>
    </row>
    <row r="58" spans="1:17" s="2" customFormat="1" x14ac:dyDescent="0.25">
      <c r="A58" s="4"/>
      <c r="B58" s="53"/>
      <c r="C58" s="54"/>
      <c r="D58" s="55"/>
      <c r="E58" s="55"/>
      <c r="F58" s="55"/>
      <c r="G58" s="55"/>
      <c r="H58" s="55"/>
      <c r="I58" s="56"/>
      <c r="J58" s="55"/>
      <c r="K58" s="55"/>
      <c r="L58" s="55"/>
      <c r="M58" s="55"/>
      <c r="N58" s="55"/>
      <c r="O58" s="56"/>
      <c r="P58" s="57"/>
      <c r="Q58" s="4"/>
    </row>
    <row r="59" spans="1:17" s="2" customFormat="1" x14ac:dyDescent="0.25">
      <c r="A59" s="4"/>
      <c r="B59" s="114" t="s">
        <v>54</v>
      </c>
      <c r="C59" s="113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7"/>
      <c r="Q59" s="4"/>
    </row>
    <row r="60" spans="1:17" s="2" customFormat="1" x14ac:dyDescent="0.25">
      <c r="A60" s="4"/>
      <c r="B60" s="159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9"/>
      <c r="Q60" s="4"/>
    </row>
    <row r="61" spans="1:17" s="2" customFormat="1" x14ac:dyDescent="0.25">
      <c r="A61" s="4"/>
      <c r="B61" s="150"/>
      <c r="C61" s="151"/>
      <c r="D61" s="152"/>
      <c r="E61" s="152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1"/>
      <c r="Q61" s="4"/>
    </row>
    <row r="62" spans="1:17" s="2" customFormat="1" x14ac:dyDescent="0.25">
      <c r="A62" s="93"/>
      <c r="B62" s="154"/>
      <c r="C62" s="153"/>
      <c r="D62" s="154"/>
      <c r="E62" s="15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93"/>
    </row>
    <row r="63" spans="1:17" s="2" customFormat="1" x14ac:dyDescent="0.25">
      <c r="A63" s="4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4"/>
    </row>
    <row r="64" spans="1:17" s="2" customFormat="1" x14ac:dyDescent="0.25">
      <c r="A64" s="4"/>
      <c r="B64" s="59" t="s">
        <v>86</v>
      </c>
      <c r="C64" s="137">
        <v>44270</v>
      </c>
      <c r="D64" s="59" t="s">
        <v>82</v>
      </c>
      <c r="E64" s="263" t="s">
        <v>103</v>
      </c>
      <c r="F64" s="263"/>
      <c r="G64" s="263"/>
      <c r="H64" s="59"/>
      <c r="I64" s="59" t="s">
        <v>83</v>
      </c>
      <c r="J64" s="264" t="s">
        <v>104</v>
      </c>
      <c r="K64" s="264"/>
      <c r="L64" s="264"/>
      <c r="M64" s="264"/>
      <c r="N64" s="59"/>
      <c r="O64" s="59"/>
      <c r="P64" s="59"/>
      <c r="Q64" s="4"/>
    </row>
    <row r="65" spans="1:17" s="2" customFormat="1" ht="7.5" customHeight="1" x14ac:dyDescent="0.25">
      <c r="A65" s="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4"/>
    </row>
    <row r="66" spans="1:17" s="2" customFormat="1" x14ac:dyDescent="0.25">
      <c r="A66" s="4"/>
      <c r="B66" s="59"/>
      <c r="C66" s="59"/>
      <c r="D66" s="59" t="s">
        <v>85</v>
      </c>
      <c r="E66" s="61"/>
      <c r="F66" s="61"/>
      <c r="G66" s="61"/>
      <c r="H66" s="59"/>
      <c r="I66" s="59" t="s">
        <v>85</v>
      </c>
      <c r="J66" s="60"/>
      <c r="K66" s="60"/>
      <c r="L66" s="60"/>
      <c r="M66" s="60"/>
      <c r="N66" s="59"/>
      <c r="O66" s="59"/>
      <c r="P66" s="59"/>
      <c r="Q66" s="4"/>
    </row>
    <row r="67" spans="1:17" s="2" customFormat="1" x14ac:dyDescent="0.25">
      <c r="A67" s="4"/>
      <c r="B67" s="59"/>
      <c r="C67" s="59"/>
      <c r="D67" s="59"/>
      <c r="E67" s="61"/>
      <c r="F67" s="61"/>
      <c r="G67" s="61"/>
      <c r="H67" s="59"/>
      <c r="I67" s="59"/>
      <c r="J67" s="60"/>
      <c r="K67" s="60"/>
      <c r="L67" s="60"/>
      <c r="M67" s="60"/>
      <c r="N67" s="59"/>
      <c r="O67" s="59"/>
      <c r="P67" s="59"/>
      <c r="Q67" s="4"/>
    </row>
    <row r="68" spans="1:17" s="2" customFormat="1" x14ac:dyDescent="0.25">
      <c r="A68" s="4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4"/>
    </row>
    <row r="69" spans="1:17" s="2" customFormat="1" x14ac:dyDescent="0.25">
      <c r="A69" s="4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4"/>
    </row>
    <row r="70" spans="1:17" x14ac:dyDescent="0.25"/>
    <row r="71" spans="1:17" x14ac:dyDescent="0.25"/>
    <row r="72" spans="1:17" x14ac:dyDescent="0.25"/>
    <row r="73" spans="1:17" x14ac:dyDescent="0.25"/>
    <row r="74" spans="1:17" x14ac:dyDescent="0.25"/>
    <row r="75" spans="1:17" x14ac:dyDescent="0.25"/>
    <row r="76" spans="1:17" x14ac:dyDescent="0.25"/>
    <row r="77" spans="1:17" x14ac:dyDescent="0.25"/>
    <row r="78" spans="1:17" x14ac:dyDescent="0.25"/>
    <row r="79" spans="1:17" x14ac:dyDescent="0.25"/>
    <row r="80" spans="1:17" x14ac:dyDescent="0.25"/>
    <row r="81" x14ac:dyDescent="0.25"/>
    <row r="82" x14ac:dyDescent="0.25"/>
    <row r="83" x14ac:dyDescent="0.25"/>
    <row r="84" x14ac:dyDescent="0.25"/>
    <row r="85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</sheetData>
  <mergeCells count="43">
    <mergeCell ref="E64:G64"/>
    <mergeCell ref="J64:M64"/>
    <mergeCell ref="D59:P59"/>
    <mergeCell ref="I50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D10:I10"/>
    <mergeCell ref="D11:G11"/>
    <mergeCell ref="C10:C13"/>
    <mergeCell ref="D13:F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Hönigová Helena</cp:lastModifiedBy>
  <cp:lastPrinted>2022-03-23T06:55:10Z</cp:lastPrinted>
  <dcterms:created xsi:type="dcterms:W3CDTF">2017-02-23T12:10:09Z</dcterms:created>
  <dcterms:modified xsi:type="dcterms:W3CDTF">2022-03-23T06:55:19Z</dcterms:modified>
</cp:coreProperties>
</file>