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Heyrovského\"/>
    </mc:Choice>
  </mc:AlternateContent>
  <xr:revisionPtr revIDLastSave="0" documentId="13_ncr:1_{1E36D010-DEC5-4188-8FAD-8F120788C1EE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návrh změny rozpočtu " sheetId="3" r:id="rId1"/>
  </sheets>
  <definedNames>
    <definedName name="_xlnm.Print_Area" localSheetId="0">'návrh změny rozpočtu '!$A$1:$Q$71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O39" i="3"/>
  <c r="N39" i="3"/>
  <c r="L39" i="3"/>
  <c r="K39" i="3"/>
  <c r="J39" i="3"/>
  <c r="M39" i="3" s="1"/>
  <c r="N24" i="3"/>
  <c r="L24" i="3"/>
  <c r="K24" i="3"/>
  <c r="J24" i="3"/>
  <c r="O23" i="3"/>
  <c r="O22" i="3"/>
  <c r="O21" i="3"/>
  <c r="O20" i="3"/>
  <c r="O19" i="3"/>
  <c r="O18" i="3"/>
  <c r="O16" i="3"/>
  <c r="O15" i="3"/>
  <c r="F24" i="3"/>
  <c r="E24" i="3"/>
  <c r="D24" i="3"/>
  <c r="O24" i="3" l="1"/>
  <c r="O40" i="3" s="1"/>
  <c r="O41" i="3" s="1"/>
  <c r="L40" i="3"/>
  <c r="K40" i="3"/>
  <c r="N40" i="3"/>
  <c r="D39" i="3"/>
  <c r="E39" i="3" l="1"/>
  <c r="G53" i="3" l="1"/>
  <c r="I20" i="3" l="1"/>
  <c r="H24" i="3" l="1"/>
  <c r="E40" i="3"/>
  <c r="G51" i="3" l="1"/>
  <c r="G52" i="3"/>
  <c r="G54" i="3"/>
  <c r="F39" i="3" l="1"/>
  <c r="H39" i="3"/>
  <c r="I15" i="3"/>
  <c r="I16" i="3"/>
  <c r="I17" i="3"/>
  <c r="I18" i="3"/>
  <c r="I19" i="3"/>
  <c r="I21" i="3"/>
  <c r="I22" i="3"/>
  <c r="I23" i="3"/>
  <c r="I39" i="3" l="1"/>
  <c r="I24" i="3"/>
  <c r="P32" i="3"/>
  <c r="P33" i="3"/>
  <c r="P18" i="3"/>
  <c r="P22" i="3"/>
  <c r="P34" i="3"/>
  <c r="P37" i="3"/>
  <c r="P16" i="3"/>
  <c r="P20" i="3"/>
  <c r="P17" i="3"/>
  <c r="P21" i="3"/>
  <c r="P29" i="3"/>
  <c r="P28" i="3"/>
  <c r="P31" i="3"/>
  <c r="P35" i="3"/>
  <c r="P38" i="3"/>
  <c r="P15" i="3"/>
  <c r="P19" i="3"/>
  <c r="P23" i="3"/>
  <c r="P30" i="3"/>
  <c r="P36" i="3"/>
  <c r="H40" i="3"/>
  <c r="F40" i="3"/>
  <c r="I40" i="3" l="1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<sst xmlns="http://schemas.openxmlformats.org/spreadsheetml/2006/main" count="140" uniqueCount="109">
  <si>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</si>
  <si>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</si>
  <si>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</si>
  <si>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</si>
  <si>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</si>
  <si>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</si>
  <si>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</si>
  <si>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</si>
  <si>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</si>
  <si>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</si>
  <si>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</si>
  <si>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</si>
  <si>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</si>
  <si>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</si>
  <si>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</si>
  <si>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</si>
  <si>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</si>
  <si>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</si>
  <si>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</si>
  <si>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</si>
  <si>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</si>
  <si>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</si>
  <si>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</si>
  <si>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</si>
  <si>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</si>
  <si>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</si>
  <si>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</si>
  <si>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</si>
  <si>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</si>
  <si>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</si>
  <si>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</si>
  <si>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</si>
  <si>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</si>
  <si>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</si>
  <si>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</si>
  <si>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</si>
  <si>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</si>
  <si>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</si>
  <si>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</si>
  <si>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</si>
  <si>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</si>
  <si>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</si>
  <si>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</si>
  <si>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</si>
  <si>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</si>
  <si>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</si>
  <si>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</si>
  <si>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</si>
  <si>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</si>
  <si>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</si>
  <si>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</si>
  <si>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</si>
  <si>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</si>
  <si>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</si>
  <si>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</si>
  <si>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</si>
  <si>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</si>
  <si>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</si>
  <si>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</si>
  <si>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</si>
  <si>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</si>
  <si>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</si>
  <si>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</si>
  <si>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</si>
  <si>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</si>
  <si>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</si>
  <si>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</si>
  <si>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</si>
  <si>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</si>
  <si>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</si>
  <si>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</si>
  <si>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</si>
  <si>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</si>
  <si>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</si>
  <si>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</si>
  <si>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</si>
  <si>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</si>
  <si>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</si>
  <si>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</si>
  <si>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</si>
  <si>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</si>
  <si>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</si>
  <si>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</si>
  <si>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</si>
  <si>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</si>
  <si>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</si>
  <si>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</si>
  <si>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</si>
  <si>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</si>
  <si>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</si>
  <si>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</si>
  <si>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</si>
  <si>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</si>
  <si>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</si>
  <si>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</si>
  <si>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</si>
  <si>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</si>
  <si>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</si>
  <si>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</si>
  <si>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</si>
  <si>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</si>
  <si>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</si>
  <si>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Základní škola Chomutov, Akademika Heyrovského 4539, Chomutov</t>
  </si>
  <si>
    <t>Chomutov, Akademika Heyrovského 4539</t>
  </si>
  <si>
    <t xml:space="preserve"> </t>
  </si>
  <si>
    <t>.</t>
  </si>
  <si>
    <t>Bažantová Alena</t>
  </si>
  <si>
    <t>Mgr. Miloš Zelenka</t>
  </si>
  <si>
    <t>Schválený rozpočet na rok 2021 byl snížen v dubnu 2021 - RO RM SMCH.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</si>
</sst>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35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/>
    <xf numFmtId="0" fontId="4" fillId="0" borderId="9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43" xfId="0" applyFont="1" applyBorder="1"/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2" fontId="4" fillId="0" borderId="9" xfId="0" applyNumberFormat="1" applyFont="1" applyBorder="1"/>
    <xf numFmtId="2" fontId="4" fillId="0" borderId="2" xfId="0" applyNumberFormat="1" applyFont="1" applyBorder="1"/>
    <xf numFmtId="2" fontId="4" fillId="0" borderId="43" xfId="0" applyNumberFormat="1" applyFont="1" applyBorder="1"/>
    <xf numFmtId="2" fontId="1" fillId="5" borderId="37" xfId="0" applyNumberFormat="1" applyFont="1" applyFill="1" applyBorder="1" applyProtection="1"/>
    <xf numFmtId="164" fontId="0" fillId="11" borderId="52" xfId="0" applyNumberForma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topLeftCell="A39" zoomScale="90" zoomScaleNormal="90" zoomScaleSheetLayoutView="80" workbookViewId="0">
      <selection activeCell="C59" sqref="C5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1.28515625" customWidth="1"/>
    <col min="9" max="9" width="14.140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177" t="s">
        <v>102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85">
        <v>46789758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178" t="s">
        <v>103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222" t="s">
        <v>37</v>
      </c>
      <c r="C10" s="197" t="s">
        <v>38</v>
      </c>
      <c r="D10" s="225" t="s">
        <v>100</v>
      </c>
      <c r="E10" s="226"/>
      <c r="F10" s="226"/>
      <c r="G10" s="226"/>
      <c r="H10" s="226"/>
      <c r="I10" s="227"/>
      <c r="J10" s="225" t="s">
        <v>99</v>
      </c>
      <c r="K10" s="226"/>
      <c r="L10" s="226"/>
      <c r="M10" s="226"/>
      <c r="N10" s="226"/>
      <c r="O10" s="227"/>
      <c r="P10" s="191" t="s">
        <v>71</v>
      </c>
      <c r="Q10" s="4"/>
    </row>
    <row r="11" spans="1:19" ht="30.75" thickBot="1" x14ac:dyDescent="0.3">
      <c r="A11" s="4"/>
      <c r="B11" s="223"/>
      <c r="C11" s="198"/>
      <c r="D11" s="228" t="s">
        <v>39</v>
      </c>
      <c r="E11" s="229"/>
      <c r="F11" s="229"/>
      <c r="G11" s="230"/>
      <c r="H11" s="8" t="s">
        <v>40</v>
      </c>
      <c r="I11" s="8" t="s">
        <v>62</v>
      </c>
      <c r="J11" s="228" t="s">
        <v>39</v>
      </c>
      <c r="K11" s="229"/>
      <c r="L11" s="229"/>
      <c r="M11" s="230"/>
      <c r="N11" s="8" t="s">
        <v>40</v>
      </c>
      <c r="O11" s="8" t="s">
        <v>62</v>
      </c>
      <c r="P11" s="192"/>
      <c r="Q11" s="4"/>
    </row>
    <row r="12" spans="1:19" ht="15.75" thickBot="1" x14ac:dyDescent="0.3">
      <c r="A12" s="4"/>
      <c r="B12" s="223"/>
      <c r="C12" s="231"/>
      <c r="D12" s="199" t="s">
        <v>63</v>
      </c>
      <c r="E12" s="200"/>
      <c r="F12" s="200"/>
      <c r="G12" s="200"/>
      <c r="H12" s="200"/>
      <c r="I12" s="201"/>
      <c r="J12" s="199" t="s">
        <v>63</v>
      </c>
      <c r="K12" s="200"/>
      <c r="L12" s="200"/>
      <c r="M12" s="200"/>
      <c r="N12" s="200"/>
      <c r="O12" s="201"/>
      <c r="P12" s="192"/>
      <c r="Q12" s="4"/>
    </row>
    <row r="13" spans="1:19" ht="15.75" thickBot="1" x14ac:dyDescent="0.3">
      <c r="A13" s="4"/>
      <c r="B13" s="224"/>
      <c r="C13" s="232"/>
      <c r="D13" s="233" t="s">
        <v>58</v>
      </c>
      <c r="E13" s="234"/>
      <c r="F13" s="234"/>
      <c r="G13" s="218" t="s">
        <v>64</v>
      </c>
      <c r="H13" s="220" t="s">
        <v>67</v>
      </c>
      <c r="I13" s="204" t="s">
        <v>63</v>
      </c>
      <c r="J13" s="233" t="s">
        <v>58</v>
      </c>
      <c r="K13" s="234"/>
      <c r="L13" s="234"/>
      <c r="M13" s="218" t="s">
        <v>64</v>
      </c>
      <c r="N13" s="220" t="s">
        <v>67</v>
      </c>
      <c r="O13" s="204" t="s">
        <v>63</v>
      </c>
      <c r="P13" s="192"/>
      <c r="Q13" s="4"/>
    </row>
    <row r="14" spans="1:19" ht="15.75" thickBot="1" x14ac:dyDescent="0.3">
      <c r="A14" s="4"/>
      <c r="B14" s="9"/>
      <c r="C14" s="10"/>
      <c r="D14" s="148" t="s">
        <v>59</v>
      </c>
      <c r="E14" s="149" t="s">
        <v>98</v>
      </c>
      <c r="F14" s="149" t="s">
        <v>60</v>
      </c>
      <c r="G14" s="219"/>
      <c r="H14" s="221"/>
      <c r="I14" s="205"/>
      <c r="J14" s="148" t="s">
        <v>59</v>
      </c>
      <c r="K14" s="149" t="s">
        <v>98</v>
      </c>
      <c r="L14" s="149" t="s">
        <v>60</v>
      </c>
      <c r="M14" s="219"/>
      <c r="N14" s="221"/>
      <c r="O14" s="205"/>
      <c r="P14" s="193"/>
      <c r="Q14" s="4"/>
    </row>
    <row r="15" spans="1:19" x14ac:dyDescent="0.25">
      <c r="A15" s="4"/>
      <c r="B15" s="38" t="s">
        <v>0</v>
      </c>
      <c r="C15" s="134" t="s">
        <v>52</v>
      </c>
      <c r="D15" s="11"/>
      <c r="E15" s="12"/>
      <c r="F15" s="63">
        <v>2400</v>
      </c>
      <c r="G15" s="70">
        <v>2400</v>
      </c>
      <c r="H15" s="73"/>
      <c r="I15" s="13">
        <f>G15+H15</f>
        <v>2400</v>
      </c>
      <c r="J15" s="11"/>
      <c r="K15" s="12"/>
      <c r="L15" s="63">
        <v>2400</v>
      </c>
      <c r="M15" s="70">
        <v>2400</v>
      </c>
      <c r="N15" s="73"/>
      <c r="O15" s="13">
        <f>M15+N15</f>
        <v>2400</v>
      </c>
      <c r="P15" s="14">
        <f>(O15-I15)/I15</f>
        <v>0</v>
      </c>
      <c r="Q15" s="4"/>
    </row>
    <row r="16" spans="1:19" x14ac:dyDescent="0.25">
      <c r="A16" s="4"/>
      <c r="B16" s="15" t="s">
        <v>1</v>
      </c>
      <c r="C16" s="135" t="s">
        <v>61</v>
      </c>
      <c r="D16" s="64">
        <v>4040.3</v>
      </c>
      <c r="E16" s="16"/>
      <c r="F16" s="16"/>
      <c r="G16" s="71">
        <v>4040.3</v>
      </c>
      <c r="H16" s="74"/>
      <c r="I16" s="13">
        <f t="shared" ref="I16:I23" si="0">G16+H16</f>
        <v>4040.3</v>
      </c>
      <c r="J16" s="64">
        <v>3959.4</v>
      </c>
      <c r="K16" s="16"/>
      <c r="L16" s="16"/>
      <c r="M16" s="71">
        <v>3959.4</v>
      </c>
      <c r="N16" s="74"/>
      <c r="O16" s="13">
        <f t="shared" ref="O16:O19" si="1">M16+N16</f>
        <v>3959.4</v>
      </c>
      <c r="P16" s="17">
        <f t="shared" ref="P16:P40" si="2">(O16-I16)/I16</f>
        <v>-2.0023265599089197E-2</v>
      </c>
      <c r="Q16" s="4"/>
    </row>
    <row r="17" spans="1:17" x14ac:dyDescent="0.25">
      <c r="A17" s="4"/>
      <c r="B17" s="15" t="s">
        <v>3</v>
      </c>
      <c r="C17" s="136" t="s">
        <v>84</v>
      </c>
      <c r="D17" s="65">
        <v>419.5</v>
      </c>
      <c r="E17" s="18"/>
      <c r="F17" s="18"/>
      <c r="G17" s="71">
        <v>419.5</v>
      </c>
      <c r="H17" s="75"/>
      <c r="I17" s="13">
        <f t="shared" si="0"/>
        <v>419.5</v>
      </c>
      <c r="J17" s="65">
        <v>372.5</v>
      </c>
      <c r="K17" s="18"/>
      <c r="L17" s="18"/>
      <c r="M17" s="71">
        <v>419.5</v>
      </c>
      <c r="N17" s="75"/>
      <c r="O17" s="13">
        <v>372.5</v>
      </c>
      <c r="P17" s="17">
        <f t="shared" si="2"/>
        <v>-0.11203814064362336</v>
      </c>
      <c r="Q17" s="4"/>
    </row>
    <row r="18" spans="1:17" x14ac:dyDescent="0.25">
      <c r="A18" s="4"/>
      <c r="B18" s="15" t="s">
        <v>5</v>
      </c>
      <c r="C18" s="137" t="s">
        <v>53</v>
      </c>
      <c r="D18" s="19"/>
      <c r="E18" s="66">
        <v>38718</v>
      </c>
      <c r="F18" s="18"/>
      <c r="G18" s="71">
        <v>38718</v>
      </c>
      <c r="H18" s="73"/>
      <c r="I18" s="13">
        <f t="shared" si="0"/>
        <v>38718</v>
      </c>
      <c r="J18" s="19"/>
      <c r="K18" s="66">
        <v>38718</v>
      </c>
      <c r="L18" s="18"/>
      <c r="M18" s="71">
        <v>38718</v>
      </c>
      <c r="N18" s="73"/>
      <c r="O18" s="13">
        <f t="shared" si="1"/>
        <v>38718</v>
      </c>
      <c r="P18" s="17">
        <f t="shared" si="2"/>
        <v>0</v>
      </c>
      <c r="Q18" s="20"/>
    </row>
    <row r="19" spans="1:17" x14ac:dyDescent="0.25">
      <c r="A19" s="4"/>
      <c r="B19" s="15" t="s">
        <v>7</v>
      </c>
      <c r="C19" s="43" t="s">
        <v>46</v>
      </c>
      <c r="D19" s="21">
        <v>900.4</v>
      </c>
      <c r="E19" s="18"/>
      <c r="F19" s="67"/>
      <c r="G19" s="71">
        <v>900.4</v>
      </c>
      <c r="H19" s="76"/>
      <c r="I19" s="13">
        <f t="shared" si="0"/>
        <v>900.4</v>
      </c>
      <c r="J19" s="21">
        <v>900.4</v>
      </c>
      <c r="K19" s="18"/>
      <c r="L19" s="67"/>
      <c r="M19" s="71">
        <v>900.4</v>
      </c>
      <c r="N19" s="76"/>
      <c r="O19" s="13">
        <f t="shared" si="1"/>
        <v>900.4</v>
      </c>
      <c r="P19" s="17">
        <f t="shared" si="2"/>
        <v>0</v>
      </c>
      <c r="Q19" s="4"/>
    </row>
    <row r="20" spans="1:17" x14ac:dyDescent="0.25">
      <c r="A20" s="4"/>
      <c r="B20" s="15" t="s">
        <v>9</v>
      </c>
      <c r="C20" s="138" t="s">
        <v>47</v>
      </c>
      <c r="D20" s="163" t="s">
        <v>104</v>
      </c>
      <c r="E20" s="16"/>
      <c r="F20" s="68">
        <v>600</v>
      </c>
      <c r="G20" s="71">
        <v>600</v>
      </c>
      <c r="H20" s="76"/>
      <c r="I20" s="13">
        <f>F20</f>
        <v>600</v>
      </c>
      <c r="J20" s="19"/>
      <c r="K20" s="16"/>
      <c r="L20" s="68">
        <v>600</v>
      </c>
      <c r="M20" s="71">
        <v>600</v>
      </c>
      <c r="N20" s="76"/>
      <c r="O20" s="13">
        <f>L20</f>
        <v>600</v>
      </c>
      <c r="P20" s="17">
        <f t="shared" si="2"/>
        <v>0</v>
      </c>
      <c r="Q20" s="4"/>
    </row>
    <row r="21" spans="1:17" x14ac:dyDescent="0.25">
      <c r="A21" s="4"/>
      <c r="B21" s="15" t="s">
        <v>11</v>
      </c>
      <c r="C21" s="42" t="s">
        <v>2</v>
      </c>
      <c r="D21" s="19"/>
      <c r="E21" s="16"/>
      <c r="F21" s="68"/>
      <c r="G21" s="71"/>
      <c r="H21" s="77">
        <v>280</v>
      </c>
      <c r="I21" s="13">
        <f>G21+H21</f>
        <v>280</v>
      </c>
      <c r="J21" s="19"/>
      <c r="K21" s="16"/>
      <c r="L21" s="68"/>
      <c r="M21" s="71"/>
      <c r="N21" s="77">
        <v>280</v>
      </c>
      <c r="O21" s="13">
        <f>M21+N21</f>
        <v>280</v>
      </c>
      <c r="P21" s="17">
        <f t="shared" si="2"/>
        <v>0</v>
      </c>
      <c r="Q21" s="4"/>
    </row>
    <row r="22" spans="1:17" x14ac:dyDescent="0.25">
      <c r="A22" s="4"/>
      <c r="B22" s="15" t="s">
        <v>13</v>
      </c>
      <c r="C22" s="42" t="s">
        <v>4</v>
      </c>
      <c r="D22" s="19"/>
      <c r="E22" s="16"/>
      <c r="F22" s="68"/>
      <c r="G22" s="71"/>
      <c r="H22" s="77">
        <v>280</v>
      </c>
      <c r="I22" s="13">
        <f t="shared" si="0"/>
        <v>280</v>
      </c>
      <c r="J22" s="19"/>
      <c r="K22" s="16"/>
      <c r="L22" s="68"/>
      <c r="M22" s="71"/>
      <c r="N22" s="77">
        <v>280</v>
      </c>
      <c r="O22" s="13">
        <f t="shared" ref="O22:O23" si="3">M22+N22</f>
        <v>280</v>
      </c>
      <c r="P22" s="17">
        <f t="shared" si="2"/>
        <v>0</v>
      </c>
      <c r="Q22" s="4"/>
    </row>
    <row r="23" spans="1:17" ht="15.75" thickBot="1" x14ac:dyDescent="0.3">
      <c r="A23" s="4"/>
      <c r="B23" s="139" t="s">
        <v>15</v>
      </c>
      <c r="C23" s="140" t="s">
        <v>6</v>
      </c>
      <c r="D23" s="23"/>
      <c r="E23" s="24"/>
      <c r="F23" s="69"/>
      <c r="G23" s="72"/>
      <c r="H23" s="78"/>
      <c r="I23" s="25">
        <f t="shared" si="0"/>
        <v>0</v>
      </c>
      <c r="J23" s="23"/>
      <c r="K23" s="24"/>
      <c r="L23" s="69"/>
      <c r="M23" s="72"/>
      <c r="N23" s="78"/>
      <c r="O23" s="25">
        <f t="shared" si="3"/>
        <v>0</v>
      </c>
      <c r="P23" s="17" t="e">
        <f t="shared" si="2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SUM(D16:D23)</f>
        <v>5360.2</v>
      </c>
      <c r="E24" s="29">
        <f>SUM(E15:E23)</f>
        <v>38718</v>
      </c>
      <c r="F24" s="29">
        <f>SUM(F15:F23)</f>
        <v>3000</v>
      </c>
      <c r="G24" s="30"/>
      <c r="H24" s="31">
        <f>SUM(H15:H21)</f>
        <v>280</v>
      </c>
      <c r="I24" s="31">
        <f>SUM(I15:I21)</f>
        <v>47358.200000000004</v>
      </c>
      <c r="J24" s="28">
        <f>SUM(J16:J23)</f>
        <v>5232.2999999999993</v>
      </c>
      <c r="K24" s="29">
        <f>SUM(K15:K23)</f>
        <v>38718</v>
      </c>
      <c r="L24" s="29">
        <f>SUM(L15:L23)</f>
        <v>3000</v>
      </c>
      <c r="M24" s="30"/>
      <c r="N24" s="31">
        <f>SUM(N15:N21)</f>
        <v>280</v>
      </c>
      <c r="O24" s="31">
        <f>SUM(O15:O21)</f>
        <v>47230.3</v>
      </c>
      <c r="P24" s="32">
        <f t="shared" si="2"/>
        <v>-2.7006938608308897E-3</v>
      </c>
      <c r="Q24" s="4"/>
    </row>
    <row r="25" spans="1:17" ht="15.75" thickBot="1" x14ac:dyDescent="0.3">
      <c r="A25" s="4"/>
      <c r="B25" s="33"/>
      <c r="C25" s="34"/>
      <c r="D25" s="206" t="s">
        <v>104</v>
      </c>
      <c r="E25" s="207"/>
      <c r="F25" s="207"/>
      <c r="G25" s="208"/>
      <c r="H25" s="208"/>
      <c r="I25" s="209"/>
      <c r="J25" s="206" t="s">
        <v>104</v>
      </c>
      <c r="K25" s="207"/>
      <c r="L25" s="207"/>
      <c r="M25" s="208"/>
      <c r="N25" s="208"/>
      <c r="O25" s="209"/>
      <c r="P25" s="194" t="s">
        <v>71</v>
      </c>
      <c r="Q25" s="4"/>
    </row>
    <row r="26" spans="1:17" ht="15.75" thickBot="1" x14ac:dyDescent="0.3">
      <c r="A26" s="4"/>
      <c r="B26" s="202" t="s">
        <v>37</v>
      </c>
      <c r="C26" s="197" t="s">
        <v>38</v>
      </c>
      <c r="D26" s="210" t="s">
        <v>70</v>
      </c>
      <c r="E26" s="211"/>
      <c r="F26" s="211"/>
      <c r="G26" s="212" t="s">
        <v>65</v>
      </c>
      <c r="H26" s="214" t="s">
        <v>68</v>
      </c>
      <c r="I26" s="216" t="s">
        <v>69</v>
      </c>
      <c r="J26" s="210" t="s">
        <v>70</v>
      </c>
      <c r="K26" s="211"/>
      <c r="L26" s="211"/>
      <c r="M26" s="212" t="s">
        <v>65</v>
      </c>
      <c r="N26" s="214" t="s">
        <v>68</v>
      </c>
      <c r="O26" s="216" t="s">
        <v>69</v>
      </c>
      <c r="P26" s="195"/>
      <c r="Q26" s="4"/>
    </row>
    <row r="27" spans="1:17" ht="15.75" thickBot="1" x14ac:dyDescent="0.3">
      <c r="A27" s="4"/>
      <c r="B27" s="203"/>
      <c r="C27" s="198"/>
      <c r="D27" s="35" t="s">
        <v>55</v>
      </c>
      <c r="E27" s="36" t="s">
        <v>56</v>
      </c>
      <c r="F27" s="37" t="s">
        <v>57</v>
      </c>
      <c r="G27" s="213"/>
      <c r="H27" s="215"/>
      <c r="I27" s="217"/>
      <c r="J27" s="35" t="s">
        <v>55</v>
      </c>
      <c r="K27" s="36" t="s">
        <v>56</v>
      </c>
      <c r="L27" s="37" t="s">
        <v>57</v>
      </c>
      <c r="M27" s="213"/>
      <c r="N27" s="215"/>
      <c r="O27" s="217"/>
      <c r="P27" s="196"/>
      <c r="Q27" s="4"/>
    </row>
    <row r="28" spans="1:17" x14ac:dyDescent="0.25">
      <c r="A28" s="4"/>
      <c r="B28" s="38" t="s">
        <v>19</v>
      </c>
      <c r="C28" s="39" t="s">
        <v>10</v>
      </c>
      <c r="D28" s="159">
        <v>350</v>
      </c>
      <c r="E28" s="152"/>
      <c r="F28" s="152">
        <v>600</v>
      </c>
      <c r="G28" s="79">
        <v>950</v>
      </c>
      <c r="H28" s="79"/>
      <c r="I28" s="40">
        <v>950</v>
      </c>
      <c r="J28" s="159">
        <v>350</v>
      </c>
      <c r="K28" s="152"/>
      <c r="L28" s="152">
        <v>600</v>
      </c>
      <c r="M28" s="79">
        <v>950</v>
      </c>
      <c r="N28" s="79"/>
      <c r="O28" s="40">
        <v>950</v>
      </c>
      <c r="P28" s="14">
        <f t="shared" si="2"/>
        <v>0</v>
      </c>
      <c r="Q28" s="4"/>
    </row>
    <row r="29" spans="1:17" x14ac:dyDescent="0.25">
      <c r="A29" s="4"/>
      <c r="B29" s="15" t="s">
        <v>20</v>
      </c>
      <c r="C29" s="41" t="s">
        <v>12</v>
      </c>
      <c r="D29" s="160">
        <v>310.10000000000002</v>
      </c>
      <c r="E29" s="153"/>
      <c r="F29" s="153">
        <v>2200</v>
      </c>
      <c r="G29" s="80">
        <v>2510.1</v>
      </c>
      <c r="H29" s="81">
        <v>22</v>
      </c>
      <c r="I29" s="13">
        <v>2532.1</v>
      </c>
      <c r="J29" s="160">
        <v>310.10000000000002</v>
      </c>
      <c r="K29" s="153"/>
      <c r="L29" s="153">
        <v>2200</v>
      </c>
      <c r="M29" s="80">
        <v>2510.1</v>
      </c>
      <c r="N29" s="81">
        <v>22</v>
      </c>
      <c r="O29" s="13">
        <v>2532.1</v>
      </c>
      <c r="P29" s="17">
        <f t="shared" si="2"/>
        <v>0</v>
      </c>
      <c r="Q29" s="4"/>
    </row>
    <row r="30" spans="1:17" x14ac:dyDescent="0.25">
      <c r="A30" s="4"/>
      <c r="B30" s="15" t="s">
        <v>22</v>
      </c>
      <c r="C30" s="42" t="s">
        <v>14</v>
      </c>
      <c r="D30" s="160">
        <v>1980</v>
      </c>
      <c r="E30" s="153"/>
      <c r="F30" s="153"/>
      <c r="G30" s="80">
        <v>1980</v>
      </c>
      <c r="H30" s="80">
        <v>258</v>
      </c>
      <c r="I30" s="13">
        <v>2238</v>
      </c>
      <c r="J30" s="160">
        <v>1980</v>
      </c>
      <c r="K30" s="153"/>
      <c r="L30" s="153"/>
      <c r="M30" s="80">
        <v>1980</v>
      </c>
      <c r="N30" s="80">
        <v>258</v>
      </c>
      <c r="O30" s="13">
        <v>2238</v>
      </c>
      <c r="P30" s="17">
        <f t="shared" si="2"/>
        <v>0</v>
      </c>
      <c r="Q30" s="4"/>
    </row>
    <row r="31" spans="1:17" x14ac:dyDescent="0.25">
      <c r="A31" s="4"/>
      <c r="B31" s="15" t="s">
        <v>24</v>
      </c>
      <c r="C31" s="42" t="s">
        <v>16</v>
      </c>
      <c r="D31" s="160">
        <v>720</v>
      </c>
      <c r="E31" s="153"/>
      <c r="F31" s="153">
        <v>100</v>
      </c>
      <c r="G31" s="80">
        <v>820</v>
      </c>
      <c r="H31" s="80"/>
      <c r="I31" s="13">
        <v>820</v>
      </c>
      <c r="J31" s="160">
        <v>673</v>
      </c>
      <c r="K31" s="153"/>
      <c r="L31" s="153">
        <v>100</v>
      </c>
      <c r="M31" s="80">
        <v>773</v>
      </c>
      <c r="N31" s="80"/>
      <c r="O31" s="13">
        <v>773</v>
      </c>
      <c r="P31" s="17">
        <f t="shared" si="2"/>
        <v>-5.731707317073171E-2</v>
      </c>
      <c r="Q31" s="4"/>
    </row>
    <row r="32" spans="1:17" x14ac:dyDescent="0.25">
      <c r="A32" s="4"/>
      <c r="B32" s="15" t="s">
        <v>26</v>
      </c>
      <c r="C32" s="42" t="s">
        <v>18</v>
      </c>
      <c r="D32" s="160">
        <v>259.39999999999998</v>
      </c>
      <c r="E32" s="154">
        <v>27649.1</v>
      </c>
      <c r="F32" s="153"/>
      <c r="G32" s="80">
        <v>27908.5</v>
      </c>
      <c r="H32" s="80"/>
      <c r="I32" s="13">
        <v>27908.5</v>
      </c>
      <c r="J32" s="160">
        <v>259.39999999999998</v>
      </c>
      <c r="K32" s="154">
        <v>27649.1</v>
      </c>
      <c r="L32" s="153"/>
      <c r="M32" s="80">
        <v>27908.5</v>
      </c>
      <c r="N32" s="80"/>
      <c r="O32" s="13">
        <v>27908.5</v>
      </c>
      <c r="P32" s="17">
        <f t="shared" si="2"/>
        <v>0</v>
      </c>
      <c r="Q32" s="4"/>
    </row>
    <row r="33" spans="1:17" x14ac:dyDescent="0.25">
      <c r="A33" s="4"/>
      <c r="B33" s="15" t="s">
        <v>28</v>
      </c>
      <c r="C33" s="43" t="s">
        <v>42</v>
      </c>
      <c r="D33" s="160"/>
      <c r="E33" s="154">
        <v>27609.1</v>
      </c>
      <c r="F33" s="153"/>
      <c r="G33" s="80">
        <v>27609.1</v>
      </c>
      <c r="H33" s="80"/>
      <c r="I33" s="13">
        <v>27609.1</v>
      </c>
      <c r="J33" s="160"/>
      <c r="K33" s="154">
        <v>27609.1</v>
      </c>
      <c r="L33" s="153"/>
      <c r="M33" s="80">
        <v>27609.1</v>
      </c>
      <c r="N33" s="80"/>
      <c r="O33" s="13">
        <v>27609.1</v>
      </c>
      <c r="P33" s="17">
        <f t="shared" si="2"/>
        <v>0</v>
      </c>
      <c r="Q33" s="44"/>
    </row>
    <row r="34" spans="1:17" x14ac:dyDescent="0.25">
      <c r="A34" s="4"/>
      <c r="B34" s="15" t="s">
        <v>30</v>
      </c>
      <c r="C34" s="45" t="s">
        <v>21</v>
      </c>
      <c r="D34" s="160"/>
      <c r="E34" s="153">
        <v>40</v>
      </c>
      <c r="F34" s="153"/>
      <c r="G34" s="80">
        <v>40</v>
      </c>
      <c r="H34" s="80"/>
      <c r="I34" s="13">
        <v>10</v>
      </c>
      <c r="J34" s="160"/>
      <c r="K34" s="153">
        <v>40</v>
      </c>
      <c r="L34" s="153"/>
      <c r="M34" s="80">
        <v>40</v>
      </c>
      <c r="N34" s="80"/>
      <c r="O34" s="13">
        <v>10</v>
      </c>
      <c r="P34" s="17">
        <f t="shared" si="2"/>
        <v>0</v>
      </c>
      <c r="Q34" s="4"/>
    </row>
    <row r="35" spans="1:17" x14ac:dyDescent="0.25">
      <c r="A35" s="4"/>
      <c r="B35" s="15" t="s">
        <v>32</v>
      </c>
      <c r="C35" s="42" t="s">
        <v>23</v>
      </c>
      <c r="D35" s="160"/>
      <c r="E35" s="154">
        <v>9897.6</v>
      </c>
      <c r="F35" s="153"/>
      <c r="G35" s="80">
        <v>9897.6</v>
      </c>
      <c r="H35" s="80"/>
      <c r="I35" s="13">
        <v>9897.6</v>
      </c>
      <c r="J35" s="160"/>
      <c r="K35" s="154">
        <v>9897.6</v>
      </c>
      <c r="L35" s="153"/>
      <c r="M35" s="80">
        <v>9897.6</v>
      </c>
      <c r="N35" s="80"/>
      <c r="O35" s="13">
        <v>9897.6</v>
      </c>
      <c r="P35" s="17">
        <f t="shared" si="2"/>
        <v>0</v>
      </c>
      <c r="Q35" s="4"/>
    </row>
    <row r="36" spans="1:17" x14ac:dyDescent="0.25">
      <c r="A36" s="4"/>
      <c r="B36" s="15" t="s">
        <v>33</v>
      </c>
      <c r="C36" s="42" t="s">
        <v>25</v>
      </c>
      <c r="D36" s="160"/>
      <c r="E36" s="153"/>
      <c r="F36" s="153"/>
      <c r="G36" s="80"/>
      <c r="H36" s="80"/>
      <c r="I36" s="13"/>
      <c r="J36" s="160"/>
      <c r="K36" s="153"/>
      <c r="L36" s="153"/>
      <c r="M36" s="80"/>
      <c r="N36" s="80"/>
      <c r="O36" s="13"/>
      <c r="P36" s="17" t="e">
        <f t="shared" si="2"/>
        <v>#DIV/0!</v>
      </c>
      <c r="Q36" s="4"/>
    </row>
    <row r="37" spans="1:17" x14ac:dyDescent="0.25">
      <c r="A37" s="4"/>
      <c r="B37" s="15" t="s">
        <v>34</v>
      </c>
      <c r="C37" s="42" t="s">
        <v>27</v>
      </c>
      <c r="D37" s="160">
        <v>1412.8</v>
      </c>
      <c r="E37" s="153"/>
      <c r="F37" s="153"/>
      <c r="G37" s="80">
        <v>1412.8</v>
      </c>
      <c r="H37" s="80"/>
      <c r="I37" s="13">
        <v>1412.8</v>
      </c>
      <c r="J37" s="160">
        <v>1412.8</v>
      </c>
      <c r="K37" s="153"/>
      <c r="L37" s="153"/>
      <c r="M37" s="80">
        <v>1412.8</v>
      </c>
      <c r="N37" s="80"/>
      <c r="O37" s="13">
        <v>1412.8</v>
      </c>
      <c r="P37" s="17">
        <f t="shared" si="2"/>
        <v>0</v>
      </c>
      <c r="Q37" s="4"/>
    </row>
    <row r="38" spans="1:17" ht="15.75" thickBot="1" x14ac:dyDescent="0.3">
      <c r="A38" s="4"/>
      <c r="B38" s="22" t="s">
        <v>35</v>
      </c>
      <c r="C38" s="110" t="s">
        <v>29</v>
      </c>
      <c r="D38" s="161">
        <v>327.9</v>
      </c>
      <c r="E38" s="155">
        <v>1171.3</v>
      </c>
      <c r="F38" s="155">
        <v>100</v>
      </c>
      <c r="G38" s="80">
        <v>1599.2</v>
      </c>
      <c r="H38" s="82"/>
      <c r="I38" s="25">
        <v>1599.2</v>
      </c>
      <c r="J38" s="161">
        <v>247</v>
      </c>
      <c r="K38" s="155">
        <v>1171.3</v>
      </c>
      <c r="L38" s="155">
        <v>100</v>
      </c>
      <c r="M38" s="80">
        <v>1518.3</v>
      </c>
      <c r="N38" s="82"/>
      <c r="O38" s="25">
        <v>1518.3</v>
      </c>
      <c r="P38" s="17">
        <f t="shared" si="2"/>
        <v>-5.0587793896948528E-2</v>
      </c>
      <c r="Q38" s="4"/>
    </row>
    <row r="39" spans="1:17" ht="15.75" thickBot="1" x14ac:dyDescent="0.3">
      <c r="A39" s="4"/>
      <c r="B39" s="26" t="s">
        <v>48</v>
      </c>
      <c r="C39" s="111" t="s">
        <v>31</v>
      </c>
      <c r="D39" s="162">
        <f>SUM(D35:D38)+SUM(D28:D32)</f>
        <v>5360.2</v>
      </c>
      <c r="E39" s="46">
        <f>SUM(E35:E38)+SUM(E28:E32)</f>
        <v>38718</v>
      </c>
      <c r="F39" s="46">
        <f>SUM(F35:F38)+SUM(F28:F32)</f>
        <v>3000</v>
      </c>
      <c r="G39" s="150">
        <f>SUM(D39:F39)</f>
        <v>47078.2</v>
      </c>
      <c r="H39" s="47">
        <f>SUM(H28:H32)+SUM(H35:H38)</f>
        <v>280</v>
      </c>
      <c r="I39" s="48">
        <f>SUM(I35:I38)+SUM(I28:I32)</f>
        <v>47358.2</v>
      </c>
      <c r="J39" s="162">
        <f>SUM(J35:J38)+SUM(J28:J32)</f>
        <v>5232.3</v>
      </c>
      <c r="K39" s="46">
        <f>SUM(K35:K38)+SUM(K28:K32)</f>
        <v>38718</v>
      </c>
      <c r="L39" s="46">
        <f>SUM(L35:L38)+SUM(L28:L32)</f>
        <v>3000</v>
      </c>
      <c r="M39" s="150">
        <f>SUM(J39:L39)</f>
        <v>46950.3</v>
      </c>
      <c r="N39" s="47">
        <f>SUM(N28:N32)+SUM(N35:N38)</f>
        <v>280</v>
      </c>
      <c r="O39" s="48">
        <f>SUM(O35:O38)+SUM(O28:O32)</f>
        <v>47230.299999999996</v>
      </c>
      <c r="P39" s="49">
        <f t="shared" si="2"/>
        <v>-2.7006938608308902E-3</v>
      </c>
      <c r="Q39" s="50"/>
    </row>
    <row r="40" spans="1:17" ht="19.5" thickBot="1" x14ac:dyDescent="0.35">
      <c r="A40" s="4"/>
      <c r="B40" s="115" t="s">
        <v>49</v>
      </c>
      <c r="C40" s="116" t="s">
        <v>51</v>
      </c>
      <c r="D40" s="117">
        <v>0</v>
      </c>
      <c r="E40" s="117">
        <f>E24-E39</f>
        <v>0</v>
      </c>
      <c r="F40" s="117">
        <f t="shared" ref="F40:I40" si="4">F24-F39</f>
        <v>0</v>
      </c>
      <c r="G40" s="127">
        <v>0</v>
      </c>
      <c r="H40" s="127">
        <f t="shared" si="4"/>
        <v>0</v>
      </c>
      <c r="I40" s="128">
        <f t="shared" si="4"/>
        <v>0</v>
      </c>
      <c r="J40" s="117">
        <v>0</v>
      </c>
      <c r="K40" s="117">
        <f>K24-K39</f>
        <v>0</v>
      </c>
      <c r="L40" s="117">
        <f t="shared" ref="L40" si="5">L24-L39</f>
        <v>0</v>
      </c>
      <c r="M40" s="127">
        <v>0</v>
      </c>
      <c r="N40" s="127">
        <f t="shared" ref="N40:O40" si="6">N24-N39</f>
        <v>0</v>
      </c>
      <c r="O40" s="128">
        <f t="shared" si="6"/>
        <v>0</v>
      </c>
      <c r="P40" s="118" t="e">
        <f t="shared" si="2"/>
        <v>#DIV/0!</v>
      </c>
      <c r="Q40" s="4"/>
    </row>
    <row r="41" spans="1:17" ht="15.75" thickBot="1" x14ac:dyDescent="0.3">
      <c r="A41" s="4"/>
      <c r="B41" s="119" t="s">
        <v>50</v>
      </c>
      <c r="C41" s="120" t="s">
        <v>66</v>
      </c>
      <c r="D41" s="121"/>
      <c r="E41" s="122"/>
      <c r="F41" s="122"/>
      <c r="G41" s="123"/>
      <c r="H41" s="124"/>
      <c r="I41" s="125">
        <f>I40-D16</f>
        <v>-4040.3</v>
      </c>
      <c r="J41" s="121"/>
      <c r="K41" s="122"/>
      <c r="L41" s="122"/>
      <c r="M41" s="123"/>
      <c r="N41" s="124"/>
      <c r="O41" s="125">
        <f>O40-J16</f>
        <v>-3959.4</v>
      </c>
      <c r="P41" s="126" t="e">
        <f>(#REF!-O41)/O41</f>
        <v>#REF!</v>
      </c>
      <c r="Q41" s="4"/>
    </row>
    <row r="42" spans="1:17" s="89" customFormat="1" ht="8.25" customHeight="1" thickBot="1" x14ac:dyDescent="0.3">
      <c r="A42" s="86"/>
      <c r="B42" s="87"/>
      <c r="C42" s="54"/>
      <c r="D42" s="88"/>
      <c r="E42" s="55"/>
      <c r="F42" s="55"/>
      <c r="G42" s="86"/>
      <c r="H42" s="55"/>
      <c r="I42" s="55"/>
      <c r="J42" s="88"/>
      <c r="K42" s="55"/>
      <c r="L42" s="55"/>
      <c r="M42" s="86"/>
      <c r="N42" s="55"/>
      <c r="O42" s="55"/>
      <c r="P42" s="57"/>
      <c r="Q42" s="86"/>
    </row>
    <row r="43" spans="1:17" s="89" customFormat="1" ht="15.75" thickBot="1" x14ac:dyDescent="0.3">
      <c r="A43" s="86"/>
      <c r="B43" s="91"/>
      <c r="C43" s="180" t="s">
        <v>89</v>
      </c>
      <c r="D43" s="114" t="s">
        <v>41</v>
      </c>
      <c r="E43" s="51" t="s">
        <v>90</v>
      </c>
      <c r="F43" s="52" t="s">
        <v>36</v>
      </c>
      <c r="G43" s="55"/>
      <c r="H43" s="55"/>
      <c r="I43" s="56"/>
      <c r="J43" s="180" t="s">
        <v>91</v>
      </c>
      <c r="K43" s="182"/>
      <c r="L43" s="183"/>
      <c r="M43" s="103" t="s">
        <v>41</v>
      </c>
      <c r="N43" s="104" t="s">
        <v>90</v>
      </c>
      <c r="O43" s="105" t="s">
        <v>36</v>
      </c>
      <c r="P43" s="57"/>
      <c r="Q43" s="86"/>
    </row>
    <row r="44" spans="1:17" s="3" customFormat="1" ht="15.75" thickBot="1" x14ac:dyDescent="0.3">
      <c r="A44" s="4"/>
      <c r="B44" s="91"/>
      <c r="C44" s="181"/>
      <c r="D44" s="95">
        <v>321.89999999999998</v>
      </c>
      <c r="E44" s="112">
        <v>321.89999999999998</v>
      </c>
      <c r="F44" s="113"/>
      <c r="G44" s="55"/>
      <c r="H44" s="55"/>
      <c r="I44" s="56"/>
      <c r="J44" s="181"/>
      <c r="K44" s="184"/>
      <c r="L44" s="185"/>
      <c r="M44" s="93">
        <v>321.89999999999998</v>
      </c>
      <c r="N44" s="93">
        <v>321.89999999999998</v>
      </c>
      <c r="O44" s="99"/>
      <c r="P44" s="57"/>
      <c r="Q44" s="86"/>
    </row>
    <row r="45" spans="1:17" s="90" customFormat="1" ht="8.25" customHeight="1" thickBot="1" x14ac:dyDescent="0.3">
      <c r="A45" s="86"/>
      <c r="B45" s="91"/>
      <c r="C45" s="54"/>
      <c r="D45" s="92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86"/>
    </row>
    <row r="46" spans="1:17" s="90" customFormat="1" ht="37.5" customHeight="1" thickBot="1" x14ac:dyDescent="0.3">
      <c r="A46" s="86"/>
      <c r="B46" s="91"/>
      <c r="C46" s="180" t="s">
        <v>93</v>
      </c>
      <c r="D46" s="96" t="s">
        <v>95</v>
      </c>
      <c r="E46" s="97" t="s">
        <v>92</v>
      </c>
      <c r="F46" s="55"/>
      <c r="G46" s="55"/>
      <c r="H46" s="55"/>
      <c r="I46" s="56"/>
      <c r="J46" s="180" t="s">
        <v>94</v>
      </c>
      <c r="K46" s="182"/>
      <c r="L46" s="182"/>
      <c r="M46" s="98" t="s">
        <v>95</v>
      </c>
      <c r="N46" s="187" t="s">
        <v>92</v>
      </c>
      <c r="O46" s="188"/>
      <c r="P46" s="57"/>
      <c r="Q46" s="86"/>
    </row>
    <row r="47" spans="1:17" ht="15.75" thickBot="1" x14ac:dyDescent="0.3">
      <c r="A47" s="4"/>
      <c r="B47" s="53"/>
      <c r="C47" s="186"/>
      <c r="D47" s="95" t="s">
        <v>104</v>
      </c>
      <c r="E47" s="100"/>
      <c r="F47" s="55"/>
      <c r="G47" s="55"/>
      <c r="H47" s="55"/>
      <c r="I47" s="56"/>
      <c r="J47" s="181"/>
      <c r="K47" s="184"/>
      <c r="L47" s="184"/>
      <c r="M47" s="94">
        <v>0</v>
      </c>
      <c r="N47" s="189">
        <v>0</v>
      </c>
      <c r="O47" s="190"/>
      <c r="P47" s="57"/>
      <c r="Q47" s="4"/>
    </row>
    <row r="48" spans="1:17" s="2" customFormat="1" x14ac:dyDescent="0.25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25">
      <c r="A49" s="4"/>
      <c r="B49" s="53"/>
      <c r="C49" s="101" t="s">
        <v>88</v>
      </c>
      <c r="D49" s="102" t="s">
        <v>75</v>
      </c>
      <c r="E49" s="102" t="s">
        <v>76</v>
      </c>
      <c r="F49" s="102" t="s">
        <v>77</v>
      </c>
      <c r="G49" s="102" t="s">
        <v>78</v>
      </c>
      <c r="H49" s="55"/>
      <c r="I49" s="108" t="s">
        <v>87</v>
      </c>
      <c r="J49" s="109"/>
      <c r="K49" s="109"/>
      <c r="L49" s="168"/>
      <c r="M49" s="168"/>
      <c r="N49" s="168"/>
      <c r="O49" s="168"/>
      <c r="P49" s="169"/>
      <c r="Q49" s="4"/>
    </row>
    <row r="50" spans="1:17" s="2" customFormat="1" ht="15" customHeight="1" x14ac:dyDescent="0.25">
      <c r="A50" s="4"/>
      <c r="B50" s="53"/>
      <c r="C50" s="58" t="s">
        <v>72</v>
      </c>
      <c r="D50" s="83">
        <v>3748.1</v>
      </c>
      <c r="E50" s="83">
        <v>1363.3</v>
      </c>
      <c r="F50" s="83">
        <v>1412.8</v>
      </c>
      <c r="G50" s="59">
        <f>D50+E50-F50</f>
        <v>3698.5999999999995</v>
      </c>
      <c r="H50" s="55"/>
      <c r="I50" s="171" t="s">
        <v>105</v>
      </c>
      <c r="J50" s="172"/>
      <c r="K50" s="172"/>
      <c r="L50" s="172"/>
      <c r="M50" s="172"/>
      <c r="N50" s="172"/>
      <c r="O50" s="172"/>
      <c r="P50" s="173"/>
      <c r="Q50" s="4"/>
    </row>
    <row r="51" spans="1:17" s="2" customFormat="1" x14ac:dyDescent="0.25">
      <c r="A51" s="4"/>
      <c r="B51" s="53"/>
      <c r="C51" s="58" t="s">
        <v>73</v>
      </c>
      <c r="D51" s="83">
        <v>1141.3</v>
      </c>
      <c r="E51" s="83">
        <v>225.2</v>
      </c>
      <c r="F51" s="83">
        <v>494.6</v>
      </c>
      <c r="G51" s="59">
        <f t="shared" ref="G51:G54" si="7">D51+E51-F51</f>
        <v>871.9</v>
      </c>
      <c r="H51" s="55"/>
      <c r="I51" s="171"/>
      <c r="J51" s="172"/>
      <c r="K51" s="172"/>
      <c r="L51" s="172"/>
      <c r="M51" s="172"/>
      <c r="N51" s="172"/>
      <c r="O51" s="172"/>
      <c r="P51" s="173"/>
      <c r="Q51" s="4"/>
    </row>
    <row r="52" spans="1:17" s="2" customFormat="1" x14ac:dyDescent="0.25">
      <c r="A52" s="4"/>
      <c r="B52" s="53"/>
      <c r="C52" s="58" t="s">
        <v>74</v>
      </c>
      <c r="D52" s="83">
        <v>1421</v>
      </c>
      <c r="E52" s="83">
        <v>512.4</v>
      </c>
      <c r="F52" s="83">
        <v>321.89999999999998</v>
      </c>
      <c r="G52" s="59">
        <f t="shared" si="7"/>
        <v>1611.5</v>
      </c>
      <c r="H52" s="55"/>
      <c r="I52" s="171"/>
      <c r="J52" s="172"/>
      <c r="K52" s="172"/>
      <c r="L52" s="172"/>
      <c r="M52" s="172"/>
      <c r="N52" s="172"/>
      <c r="O52" s="172"/>
      <c r="P52" s="173"/>
      <c r="Q52" s="4"/>
    </row>
    <row r="53" spans="1:17" s="2" customFormat="1" x14ac:dyDescent="0.25">
      <c r="A53" s="4"/>
      <c r="B53" s="53"/>
      <c r="C53" s="58" t="s">
        <v>96</v>
      </c>
      <c r="D53" s="83">
        <v>253.5</v>
      </c>
      <c r="E53" s="83">
        <v>49.1</v>
      </c>
      <c r="F53" s="83">
        <v>1.3</v>
      </c>
      <c r="G53" s="59">
        <f t="shared" si="7"/>
        <v>301.3</v>
      </c>
      <c r="H53" s="55"/>
      <c r="I53" s="171"/>
      <c r="J53" s="172"/>
      <c r="K53" s="172"/>
      <c r="L53" s="172"/>
      <c r="M53" s="172"/>
      <c r="N53" s="172"/>
      <c r="O53" s="172"/>
      <c r="P53" s="173"/>
      <c r="Q53" s="4"/>
    </row>
    <row r="54" spans="1:17" s="2" customFormat="1" x14ac:dyDescent="0.25">
      <c r="A54" s="4"/>
      <c r="B54" s="53"/>
      <c r="C54" s="141" t="s">
        <v>97</v>
      </c>
      <c r="D54" s="83">
        <v>932.3</v>
      </c>
      <c r="E54" s="83">
        <v>576.6</v>
      </c>
      <c r="F54" s="83">
        <v>595</v>
      </c>
      <c r="G54" s="59">
        <f t="shared" si="7"/>
        <v>913.90000000000009</v>
      </c>
      <c r="H54" s="55"/>
      <c r="I54" s="174"/>
      <c r="J54" s="175"/>
      <c r="K54" s="175"/>
      <c r="L54" s="175"/>
      <c r="M54" s="175"/>
      <c r="N54" s="175"/>
      <c r="O54" s="175"/>
      <c r="P54" s="176"/>
      <c r="Q54" s="4"/>
    </row>
    <row r="55" spans="1:17" s="2" customFormat="1" ht="10.5" customHeight="1" x14ac:dyDescent="0.25">
      <c r="A55" s="4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4"/>
    </row>
    <row r="56" spans="1:17" s="2" customFormat="1" x14ac:dyDescent="0.25">
      <c r="A56" s="4"/>
      <c r="B56" s="53"/>
      <c r="C56" s="101" t="s">
        <v>79</v>
      </c>
      <c r="D56" s="102" t="s">
        <v>80</v>
      </c>
      <c r="E56" s="102" t="s">
        <v>81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4"/>
    </row>
    <row r="57" spans="1:17" s="2" customFormat="1" x14ac:dyDescent="0.25">
      <c r="A57" s="4"/>
      <c r="B57" s="53"/>
      <c r="C57" s="58"/>
      <c r="D57" s="84">
        <v>53.46</v>
      </c>
      <c r="E57" s="84">
        <v>57.74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25">
      <c r="A58" s="4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25">
      <c r="A59" s="4"/>
      <c r="B59" s="107" t="s">
        <v>54</v>
      </c>
      <c r="C59" s="106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9"/>
      <c r="Q59" s="4"/>
    </row>
    <row r="60" spans="1:17" s="2" customFormat="1" x14ac:dyDescent="0.25">
      <c r="A60" s="4"/>
      <c r="B60" s="151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1"/>
      <c r="Q60" s="4"/>
    </row>
    <row r="61" spans="1:17" s="2" customFormat="1" x14ac:dyDescent="0.25">
      <c r="A61" s="4"/>
      <c r="B61" s="170" t="s">
        <v>108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7"/>
      <c r="Q61" s="4"/>
    </row>
    <row r="62" spans="1:17" s="2" customFormat="1" x14ac:dyDescent="0.25">
      <c r="A62" s="4"/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4"/>
    </row>
    <row r="63" spans="1:17" s="2" customFormat="1" x14ac:dyDescent="0.25">
      <c r="A63" s="4"/>
      <c r="B63" s="142"/>
      <c r="C63" s="143"/>
      <c r="D63" s="144"/>
      <c r="E63" s="144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3"/>
      <c r="Q63" s="4"/>
    </row>
    <row r="64" spans="1:17" s="2" customFormat="1" x14ac:dyDescent="0.25">
      <c r="A64" s="86"/>
      <c r="B64" s="146"/>
      <c r="C64" s="145"/>
      <c r="D64" s="146"/>
      <c r="E64" s="146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86"/>
    </row>
    <row r="65" spans="1:17" s="2" customFormat="1" x14ac:dyDescent="0.25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4"/>
    </row>
    <row r="66" spans="1:17" s="2" customFormat="1" x14ac:dyDescent="0.25">
      <c r="A66" s="4"/>
      <c r="B66" s="60" t="s">
        <v>86</v>
      </c>
      <c r="C66" s="129">
        <v>44635</v>
      </c>
      <c r="D66" s="60" t="s">
        <v>82</v>
      </c>
      <c r="E66" s="164" t="s">
        <v>106</v>
      </c>
      <c r="F66" s="164"/>
      <c r="G66" s="164"/>
      <c r="H66" s="60"/>
      <c r="I66" s="60" t="s">
        <v>83</v>
      </c>
      <c r="J66" s="165" t="s">
        <v>107</v>
      </c>
      <c r="K66" s="165"/>
      <c r="L66" s="165"/>
      <c r="M66" s="165"/>
      <c r="N66" s="60"/>
      <c r="O66" s="60"/>
      <c r="P66" s="60"/>
      <c r="Q66" s="4"/>
    </row>
    <row r="67" spans="1:17" s="2" customFormat="1" ht="7.5" customHeight="1" x14ac:dyDescent="0.25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4"/>
    </row>
    <row r="68" spans="1:17" s="2" customFormat="1" x14ac:dyDescent="0.25">
      <c r="A68" s="4"/>
      <c r="B68" s="60"/>
      <c r="C68" s="60"/>
      <c r="D68" s="60" t="s">
        <v>85</v>
      </c>
      <c r="E68" s="62"/>
      <c r="F68" s="62"/>
      <c r="G68" s="62"/>
      <c r="H68" s="60"/>
      <c r="I68" s="60" t="s">
        <v>85</v>
      </c>
      <c r="J68" s="61"/>
      <c r="K68" s="61"/>
      <c r="L68" s="61"/>
      <c r="M68" s="61"/>
      <c r="N68" s="60"/>
      <c r="O68" s="60"/>
      <c r="P68" s="60"/>
      <c r="Q68" s="4"/>
    </row>
    <row r="69" spans="1:17" s="2" customFormat="1" x14ac:dyDescent="0.25">
      <c r="A69" s="4"/>
      <c r="B69" s="60"/>
      <c r="C69" s="60"/>
      <c r="D69" s="60"/>
      <c r="E69" s="62"/>
      <c r="F69" s="62"/>
      <c r="G69" s="62"/>
      <c r="H69" s="60"/>
      <c r="I69" s="60"/>
      <c r="J69" s="61"/>
      <c r="K69" s="61"/>
      <c r="L69" s="61"/>
      <c r="M69" s="61"/>
      <c r="N69" s="60"/>
      <c r="O69" s="60"/>
      <c r="P69" s="60"/>
      <c r="Q69" s="4"/>
    </row>
    <row r="70" spans="1:17" s="2" customFormat="1" x14ac:dyDescent="0.25">
      <c r="A70" s="4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4"/>
    </row>
    <row r="71" spans="1:17" s="2" customFormat="1" x14ac:dyDescent="0.25">
      <c r="A71" s="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4"/>
    </row>
    <row r="72" spans="1:17" x14ac:dyDescent="0.25"/>
    <row r="73" spans="1:17" x14ac:dyDescent="0.25"/>
    <row r="74" spans="1:17" x14ac:dyDescent="0.25"/>
    <row r="75" spans="1:17" x14ac:dyDescent="0.25"/>
    <row r="76" spans="1:17" x14ac:dyDescent="0.25"/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hidden="1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hidden="1" x14ac:dyDescent="0.25"/>
    <row r="103" hidden="1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4"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59:P59"/>
    <mergeCell ref="B61:P61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E66:G66"/>
    <mergeCell ref="J66:M66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2022-03-23T06:51:41Z</cp:lastPrinted>
  <dcterms:created xsi:type="dcterms:W3CDTF">2017-02-23T12:10:09Z</dcterms:created>
  <dcterms:modified xsi:type="dcterms:W3CDTF">2022-03-23T06:51:48Z</dcterms:modified>
</cp:coreProperties>
</file>