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4"/>
  <workbookPr/>
  <mc:AlternateContent xmlns:mc="http://schemas.openxmlformats.org/markup-compatibility/2006">
    <mc:Choice Requires="x15">
      <x15ac:absPath xmlns:x15ac="http://schemas.microsoft.com/office/spreadsheetml/2010/11/ac" url="C:\Users\hhonigova\Desktop\Documents\ROZPOČTY\ROZPOČET 2021\ZMĚNY ROZPOČTU BĚHEM ROKU 2021\ZŠ Březenecká\"/>
    </mc:Choice>
  </mc:AlternateContent>
  <xr:revisionPtr revIDLastSave="0" documentId="13_ncr:1_{667D5599-B788-4029-B548-58C4D67556A3}" xr6:coauthVersionLast="36" xr6:coauthVersionMax="47" xr10:uidLastSave="{00000000-0000-0000-0000-000000000000}"/>
  <bookViews>
    <workbookView xWindow="0" yWindow="0" windowWidth="23040" windowHeight="8772" xr2:uid="{00000000-000D-0000-FFFF-FFFF00000000}"/>
  </bookViews>
  <sheets>
    <sheet name="návrh změny rozpočtu " sheetId="3" r:id="rId1"/>
  </sheets>
  <definedNames>
    <definedName name="_xlnm.Print_Area" localSheetId="0">'návrh změny rozpočtu '!$A$1:$Q$78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8" i="3" l="1"/>
  <c r="L29" i="3"/>
  <c r="L33" i="3"/>
  <c r="L32" i="3" s="1"/>
  <c r="M34" i="3"/>
  <c r="L20" i="3"/>
  <c r="N32" i="3"/>
  <c r="K35" i="3"/>
  <c r="K33" i="3"/>
  <c r="K34" i="3"/>
  <c r="K32" i="3" l="1"/>
  <c r="L39" i="3"/>
  <c r="K18" i="3" l="1"/>
  <c r="N24" i="3"/>
  <c r="M29" i="3" l="1"/>
  <c r="O29" i="3" s="1"/>
  <c r="P29" i="3" s="1"/>
  <c r="M30" i="3"/>
  <c r="O30" i="3" s="1"/>
  <c r="P30" i="3" s="1"/>
  <c r="M31" i="3"/>
  <c r="O31" i="3" s="1"/>
  <c r="P31" i="3" s="1"/>
  <c r="M33" i="3"/>
  <c r="O33" i="3" s="1"/>
  <c r="P33" i="3" s="1"/>
  <c r="O34" i="3"/>
  <c r="P34" i="3" s="1"/>
  <c r="M35" i="3"/>
  <c r="O35" i="3" s="1"/>
  <c r="P35" i="3" s="1"/>
  <c r="M36" i="3"/>
  <c r="O36" i="3" s="1"/>
  <c r="P36" i="3" s="1"/>
  <c r="M37" i="3"/>
  <c r="O37" i="3" s="1"/>
  <c r="P37" i="3" s="1"/>
  <c r="M38" i="3"/>
  <c r="O38" i="3" s="1"/>
  <c r="P38" i="3" s="1"/>
  <c r="M28" i="3"/>
  <c r="O28" i="3" s="1"/>
  <c r="P28" i="3" s="1"/>
  <c r="M16" i="3"/>
  <c r="M17" i="3"/>
  <c r="M18" i="3"/>
  <c r="M19" i="3"/>
  <c r="M20" i="3"/>
  <c r="M21" i="3"/>
  <c r="M22" i="3"/>
  <c r="M23" i="3"/>
  <c r="M15" i="3"/>
  <c r="F50" i="3"/>
  <c r="G54" i="3"/>
  <c r="G53" i="3"/>
  <c r="G52" i="3"/>
  <c r="G51" i="3"/>
  <c r="E50" i="3"/>
  <c r="D50" i="3"/>
  <c r="G50" i="3" l="1"/>
  <c r="G22" i="3" l="1"/>
  <c r="G23" i="3"/>
  <c r="E24" i="3"/>
  <c r="F24" i="3"/>
  <c r="K24" i="3"/>
  <c r="D24" i="3"/>
  <c r="J24" i="3"/>
  <c r="G16" i="3" l="1"/>
  <c r="G17" i="3"/>
  <c r="G18" i="3"/>
  <c r="G19" i="3"/>
  <c r="G20" i="3"/>
  <c r="G21" i="3"/>
  <c r="G15" i="3"/>
  <c r="G24" i="3" l="1"/>
  <c r="D39" i="3"/>
  <c r="E39" i="3" l="1"/>
  <c r="I20" i="3" l="1"/>
  <c r="L24" i="3" l="1"/>
  <c r="L40" i="3" s="1"/>
  <c r="H24" i="3"/>
  <c r="E40" i="3"/>
  <c r="M24" i="3" l="1"/>
  <c r="N39" i="3" l="1"/>
  <c r="J39" i="3"/>
  <c r="O23" i="3"/>
  <c r="O22" i="3"/>
  <c r="O21" i="3"/>
  <c r="O20" i="3"/>
  <c r="P20" i="3" s="1"/>
  <c r="O19" i="3"/>
  <c r="O18" i="3"/>
  <c r="O17" i="3"/>
  <c r="O16" i="3"/>
  <c r="O15" i="3"/>
  <c r="F39" i="3"/>
  <c r="H39" i="3"/>
  <c r="I15" i="3"/>
  <c r="I16" i="3"/>
  <c r="I17" i="3"/>
  <c r="I18" i="3"/>
  <c r="I19" i="3"/>
  <c r="I21" i="3"/>
  <c r="I22" i="3"/>
  <c r="I23" i="3"/>
  <c r="P15" i="3" l="1"/>
  <c r="P17" i="3"/>
  <c r="P19" i="3"/>
  <c r="P23" i="3"/>
  <c r="I24" i="3"/>
  <c r="P16" i="3"/>
  <c r="P21" i="3"/>
  <c r="P18" i="3"/>
  <c r="P22" i="3"/>
  <c r="I39" i="3"/>
  <c r="O24" i="3"/>
  <c r="N40" i="3"/>
  <c r="J40" i="3"/>
  <c r="H40" i="3"/>
  <c r="F40" i="3"/>
  <c r="P24" i="3" l="1"/>
  <c r="I40" i="3"/>
  <c r="G39" i="3"/>
  <c r="I41" i="3" l="1"/>
  <c r="M32" i="3"/>
  <c r="O32" i="3" s="1"/>
  <c r="K39" i="3"/>
  <c r="K40" i="3" s="1"/>
  <c r="M39" i="3" l="1"/>
  <c r="M40" i="3" s="1"/>
  <c r="O39" i="3"/>
  <c r="P32" i="3"/>
  <c r="P39" i="3" l="1"/>
  <c r="O40" i="3"/>
  <c r="P40" i="3" l="1"/>
  <c r="O41" i="3"/>
  <c r="P41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vbuchtova</author>
  </authors>
  <commentList>
    <comment ref="N15" authorId="0" shapeId="0" xr:uid="{62319059-0A6C-47E5-A66A-65B8299BFD06}">
      <text>
        <r>
          <rPr>
            <b/>
            <sz val="9"/>
            <color indexed="81"/>
            <rFont val="Tahoma"/>
            <family val="2"/>
            <charset val="238"/>
          </rPr>
          <t>vbuchtova:</t>
        </r>
        <r>
          <rPr>
            <sz val="9"/>
            <color indexed="81"/>
            <rFont val="Tahoma"/>
            <family val="2"/>
            <charset val="238"/>
          </rPr>
          <t xml:space="preserve">
stravování cizí </t>
        </r>
      </text>
    </comment>
    <comment ref="J16" authorId="0" shapeId="0" xr:uid="{33A3577F-FE80-458F-B65E-0C88F9638917}">
      <text>
        <r>
          <rPr>
            <b/>
            <sz val="9"/>
            <color indexed="81"/>
            <rFont val="Tahoma"/>
            <family val="2"/>
            <charset val="238"/>
          </rPr>
          <t>vbuchtova:</t>
        </r>
        <r>
          <rPr>
            <sz val="9"/>
            <color indexed="81"/>
            <rFont val="Tahoma"/>
            <family val="2"/>
            <charset val="238"/>
          </rPr>
          <t xml:space="preserve">
navýšení o předaný majetek - dopadová plocha</t>
        </r>
      </text>
    </comment>
    <comment ref="K18" authorId="0" shapeId="0" xr:uid="{98A0E056-F16A-4E86-A683-B7C809F5DB5F}">
      <text>
        <r>
          <rPr>
            <b/>
            <sz val="9"/>
            <color indexed="81"/>
            <rFont val="Tahoma"/>
            <family val="2"/>
            <charset val="238"/>
          </rPr>
          <t>vbuchtova:</t>
        </r>
        <r>
          <rPr>
            <sz val="9"/>
            <color indexed="81"/>
            <rFont val="Tahoma"/>
            <family val="2"/>
            <charset val="238"/>
          </rPr>
          <t xml:space="preserve">
proti 30.6.2022 konečný rozpočet SR k 15.12. snížený o 395 tis</t>
        </r>
      </text>
    </comment>
    <comment ref="L20" authorId="0" shapeId="0" xr:uid="{42F3A8A3-FA0B-49A5-A1FF-86B8D1A977E3}">
      <text>
        <r>
          <rPr>
            <b/>
            <sz val="9"/>
            <color indexed="81"/>
            <rFont val="Tahoma"/>
            <family val="2"/>
            <charset val="238"/>
          </rPr>
          <t>vbuchtova:</t>
        </r>
        <r>
          <rPr>
            <sz val="9"/>
            <color indexed="81"/>
            <rFont val="Tahoma"/>
            <family val="2"/>
            <charset val="238"/>
          </rPr>
          <t xml:space="preserve">
1 tis - předpokládané přečerpání mezd SR + čerpání z fondů převod šablony III a Spol cestou z roku 2021 - zůstatky prostředků
</t>
        </r>
      </text>
    </comment>
    <comment ref="N21" authorId="0" shapeId="0" xr:uid="{F92C85A8-06CD-45C5-8A00-1515F5C74621}">
      <text>
        <r>
          <rPr>
            <b/>
            <sz val="9"/>
            <color indexed="81"/>
            <rFont val="Tahoma"/>
            <family val="2"/>
            <charset val="238"/>
          </rPr>
          <t>vbuchtova:</t>
        </r>
        <r>
          <rPr>
            <sz val="9"/>
            <color indexed="81"/>
            <rFont val="Tahoma"/>
            <family val="2"/>
            <charset val="238"/>
          </rPr>
          <t xml:space="preserve">
pronájmy</t>
        </r>
      </text>
    </comment>
    <comment ref="K33" authorId="0" shapeId="0" xr:uid="{D0D127C2-3F6C-4F97-8BE3-02D7FC9E609E}">
      <text>
        <r>
          <rPr>
            <b/>
            <sz val="9"/>
            <color indexed="81"/>
            <rFont val="Tahoma"/>
            <family val="2"/>
            <charset val="238"/>
          </rPr>
          <t>vbuchtova:</t>
        </r>
        <r>
          <rPr>
            <sz val="9"/>
            <color indexed="81"/>
            <rFont val="Tahoma"/>
            <family val="2"/>
            <charset val="238"/>
          </rPr>
          <t xml:space="preserve">
snížení mezd v SR o 515 tis.</t>
        </r>
      </text>
    </comment>
    <comment ref="L33" authorId="0" shapeId="0" xr:uid="{434F50A2-44B9-4004-9502-5DFF64846CF5}">
      <text>
        <r>
          <rPr>
            <b/>
            <sz val="9"/>
            <color indexed="81"/>
            <rFont val="Tahoma"/>
            <family val="2"/>
            <charset val="238"/>
          </rPr>
          <t>vbuchtova:</t>
        </r>
        <r>
          <rPr>
            <sz val="9"/>
            <color indexed="81"/>
            <rFont val="Tahoma"/>
            <family val="2"/>
            <charset val="238"/>
          </rPr>
          <t xml:space="preserve">
zohlednění předpokladu přečerpání SR ve mzdách + odhad mzdy Spol cestou
</t>
        </r>
      </text>
    </comment>
    <comment ref="K34" authorId="0" shapeId="0" xr:uid="{EE9E31E3-E27A-4B87-9DEA-74C00380F375}">
      <text>
        <r>
          <rPr>
            <b/>
            <sz val="9"/>
            <color indexed="81"/>
            <rFont val="Tahoma"/>
            <family val="2"/>
            <charset val="238"/>
          </rPr>
          <t>vbuchtova:</t>
        </r>
        <r>
          <rPr>
            <sz val="9"/>
            <color indexed="81"/>
            <rFont val="Tahoma"/>
            <family val="2"/>
            <charset val="238"/>
          </rPr>
          <t xml:space="preserve">
168 +na dohodách + 280 - doučování a přesuny</t>
        </r>
      </text>
    </comment>
    <comment ref="L34" authorId="0" shapeId="0" xr:uid="{BAEE2FD9-51E8-460E-A2D1-4281F0E49E7E}">
      <text>
        <r>
          <rPr>
            <b/>
            <sz val="9"/>
            <color indexed="81"/>
            <rFont val="Tahoma"/>
            <charset val="1"/>
          </rPr>
          <t>vbuchtova:</t>
        </r>
        <r>
          <rPr>
            <sz val="9"/>
            <color indexed="81"/>
            <rFont val="Tahoma"/>
            <charset val="1"/>
          </rPr>
          <t xml:space="preserve">
odhad dohody šablony a spol cestou 
čerpání z zapojení fondů
</t>
        </r>
      </text>
    </comment>
    <comment ref="K35" authorId="0" shapeId="0" xr:uid="{C8E148B2-98EA-426C-9F2C-3FE36BFFA9CF}">
      <text>
        <r>
          <rPr>
            <b/>
            <sz val="9"/>
            <color indexed="81"/>
            <rFont val="Tahoma"/>
            <family val="2"/>
            <charset val="238"/>
          </rPr>
          <t>vbuchtova:</t>
        </r>
        <r>
          <rPr>
            <sz val="9"/>
            <color indexed="81"/>
            <rFont val="Tahoma"/>
            <family val="2"/>
            <charset val="238"/>
          </rPr>
          <t xml:space="preserve">
snížení odvodů SR protože snížení mezd k poslednímu rozpočtu 15.12.2022
</t>
        </r>
      </text>
    </comment>
    <comment ref="L35" authorId="0" shapeId="0" xr:uid="{AF969C27-6EF1-446F-B498-CA88B5770CCE}">
      <text>
        <r>
          <rPr>
            <b/>
            <sz val="9"/>
            <color indexed="81"/>
            <rFont val="Tahoma"/>
            <family val="2"/>
            <charset val="238"/>
          </rPr>
          <t>vbuchtova:</t>
        </r>
        <r>
          <rPr>
            <sz val="9"/>
            <color indexed="81"/>
            <rFont val="Tahoma"/>
            <family val="2"/>
            <charset val="238"/>
          </rPr>
          <t xml:space="preserve">
100 odvody Spol cestou</t>
        </r>
      </text>
    </comment>
    <comment ref="J37" authorId="0" shapeId="0" xr:uid="{FD06CA9F-D272-46DA-8214-EB21FEF07FCE}">
      <text>
        <r>
          <rPr>
            <b/>
            <sz val="9"/>
            <color indexed="81"/>
            <rFont val="Tahoma"/>
            <family val="2"/>
            <charset val="238"/>
          </rPr>
          <t>vbuchtova:</t>
        </r>
        <r>
          <rPr>
            <sz val="9"/>
            <color indexed="81"/>
            <rFont val="Tahoma"/>
            <family val="2"/>
            <charset val="238"/>
          </rPr>
          <t xml:space="preserve">
navýšení o předaný majetek - ddopadová plocha - kačirek</t>
        </r>
      </text>
    </comment>
    <comment ref="L38" authorId="0" shapeId="0" xr:uid="{DB4FFFC8-0726-4948-B4C5-F5A046A0A278}">
      <text>
        <r>
          <rPr>
            <b/>
            <sz val="9"/>
            <color indexed="81"/>
            <rFont val="Tahoma"/>
            <family val="2"/>
            <charset val="238"/>
          </rPr>
          <t>vbuchtova:</t>
        </r>
        <r>
          <rPr>
            <sz val="9"/>
            <color indexed="81"/>
            <rFont val="Tahoma"/>
            <family val="2"/>
            <charset val="238"/>
          </rPr>
          <t xml:space="preserve">
z fondů 558  učební pomůcky šablony + 200 tis. + 527 10 tis.</t>
        </r>
      </text>
    </comment>
  </commentList>
</comments>
</file>

<file path=xl/sharedStrings.xml><?xml version="1.0" encoding="utf-8"?>
<sst xmlns="http://schemas.openxmlformats.org/spreadsheetml/2006/main" count="148" uniqueCount="118">
  <si>
    <t>1.</t>
  </si>
  <si>
    <t>2.</t>
  </si>
  <si>
    <t>Ostatní výnosy</t>
  </si>
  <si>
    <t>3.</t>
  </si>
  <si>
    <t>z toho: příjmy z pronájmu majetku</t>
  </si>
  <si>
    <t>4.</t>
  </si>
  <si>
    <t>příjmy z prodeje majetku</t>
  </si>
  <si>
    <t>5.</t>
  </si>
  <si>
    <t>Výnosy celkem</t>
  </si>
  <si>
    <t>6.</t>
  </si>
  <si>
    <t>Opravy a udržování</t>
  </si>
  <si>
    <t>7.</t>
  </si>
  <si>
    <t>Spotřeba materiálu</t>
  </si>
  <si>
    <t>8.</t>
  </si>
  <si>
    <t>Spotřeba energie</t>
  </si>
  <si>
    <t>9.</t>
  </si>
  <si>
    <t>Služby</t>
  </si>
  <si>
    <t>10.</t>
  </si>
  <si>
    <t>Mzdové náklady</t>
  </si>
  <si>
    <t>11.</t>
  </si>
  <si>
    <t>12.</t>
  </si>
  <si>
    <t>ostatní osobní náklady</t>
  </si>
  <si>
    <t>13.</t>
  </si>
  <si>
    <t>Povinné pojistné placené zaměstnavatelem</t>
  </si>
  <si>
    <t>14.</t>
  </si>
  <si>
    <t>Daně a poplatky</t>
  </si>
  <si>
    <t>15.</t>
  </si>
  <si>
    <t>Odpisy nehmotného a hmotného investičního majetku</t>
  </si>
  <si>
    <t>16.</t>
  </si>
  <si>
    <t>Ostatní náklady</t>
  </si>
  <si>
    <t>17.</t>
  </si>
  <si>
    <t>Náklady celkem</t>
  </si>
  <si>
    <t>18.</t>
  </si>
  <si>
    <t>19.</t>
  </si>
  <si>
    <t>20.</t>
  </si>
  <si>
    <t>21.</t>
  </si>
  <si>
    <t>ostatní</t>
  </si>
  <si>
    <t xml:space="preserve">Poř.č. řádku </t>
  </si>
  <si>
    <t>Ukazatel</t>
  </si>
  <si>
    <t>Hlavní činnost</t>
  </si>
  <si>
    <t>Doplňková činnost</t>
  </si>
  <si>
    <t>Celkem</t>
  </si>
  <si>
    <t>v tom:  mzdy zaměstnanců</t>
  </si>
  <si>
    <t>Název organizace:</t>
  </si>
  <si>
    <t>IČO:</t>
  </si>
  <si>
    <t>Sídlo:</t>
  </si>
  <si>
    <t>Zúčtování 403 do výnosů</t>
  </si>
  <si>
    <t>Zapojení fondů do výnosů</t>
  </si>
  <si>
    <t>23.</t>
  </si>
  <si>
    <t>25.</t>
  </si>
  <si>
    <t>26.</t>
  </si>
  <si>
    <t>Výsledek hospodaření</t>
  </si>
  <si>
    <t>Tržby  601-609</t>
  </si>
  <si>
    <t>Provozní dotace z jiných zdrojů (mimo SMCH)</t>
  </si>
  <si>
    <t>Komentář k navrhovaným změnám rozpočtu:</t>
  </si>
  <si>
    <t>z příspěvku zřizovatele</t>
  </si>
  <si>
    <t>ostatních transferů</t>
  </si>
  <si>
    <t>z vlastních výnosů</t>
  </si>
  <si>
    <t>Výnosy</t>
  </si>
  <si>
    <t>zřizovatel</t>
  </si>
  <si>
    <t>vlastní činnost</t>
  </si>
  <si>
    <t>Provozní příspěvek zřizovatele</t>
  </si>
  <si>
    <t>Organizace celkem</t>
  </si>
  <si>
    <t>VÝNOSY</t>
  </si>
  <si>
    <t>Výnosy Hl.Č. celkem</t>
  </si>
  <si>
    <t>Náklady Hl.Č celkem</t>
  </si>
  <si>
    <t>Čistý zisk/ztráta (bez provozního příspěvku zřizovatele)</t>
  </si>
  <si>
    <t>Výnosy DČ</t>
  </si>
  <si>
    <t>Náklady DČ</t>
  </si>
  <si>
    <t>NÁKLADY</t>
  </si>
  <si>
    <r>
      <t xml:space="preserve">NÁKLADY </t>
    </r>
    <r>
      <rPr>
        <sz val="11"/>
        <color theme="1"/>
        <rFont val="Calibri"/>
        <family val="2"/>
        <charset val="238"/>
        <scheme val="minor"/>
      </rPr>
      <t>(hrazené)</t>
    </r>
  </si>
  <si>
    <t>Změna rozpočtu v %</t>
  </si>
  <si>
    <t>Stavy fondů</t>
  </si>
  <si>
    <t>Rezervní fond</t>
  </si>
  <si>
    <t>Fond investic</t>
  </si>
  <si>
    <t>Stav k 1.1.</t>
  </si>
  <si>
    <t>Příděl v roce</t>
  </si>
  <si>
    <t xml:space="preserve">Čerpání v roce </t>
  </si>
  <si>
    <t>Zůstatek:</t>
  </si>
  <si>
    <t>Průměrný přepočtený stav zaměstnanců k:</t>
  </si>
  <si>
    <t>1.1.</t>
  </si>
  <si>
    <t>ke dni zpracování:</t>
  </si>
  <si>
    <t xml:space="preserve">Sestavil: </t>
  </si>
  <si>
    <t xml:space="preserve">Schválil: </t>
  </si>
  <si>
    <t>Účelový příspěvek zřizovatele (s vyúčtováním) - granty OŠ, OE</t>
  </si>
  <si>
    <t>Podpis:</t>
  </si>
  <si>
    <t>Dne:</t>
  </si>
  <si>
    <t>Případný popis změny čerpání fondů:</t>
  </si>
  <si>
    <t>Stavy peněžitých fondů</t>
  </si>
  <si>
    <t>Odvod do rozpočtu zřizovatele</t>
  </si>
  <si>
    <t>z provozu</t>
  </si>
  <si>
    <t>Změna odvodu do rozpočtu zřizovatele</t>
  </si>
  <si>
    <t>Ostatní investiční transfery</t>
  </si>
  <si>
    <t>Investiční příspěvek/dotace</t>
  </si>
  <si>
    <t>Změna investičního rozpočtu</t>
  </si>
  <si>
    <t>Investiční příspěvek zřizovatel</t>
  </si>
  <si>
    <t>Fond odměn</t>
  </si>
  <si>
    <t>FKSP</t>
  </si>
  <si>
    <t>ostatní transfery</t>
  </si>
  <si>
    <t>Návrh změny rozpočtu na rok 2021</t>
  </si>
  <si>
    <t>Schválený rozpočet na rok 2021</t>
  </si>
  <si>
    <t>Upravený rozpočet na rok 2021</t>
  </si>
  <si>
    <t>Základní škola Chomutov, Březenecká 4679</t>
  </si>
  <si>
    <t>Březenecká 4679, Chomutov 43004</t>
  </si>
  <si>
    <t>Ing. Vladimíra Nováková</t>
  </si>
  <si>
    <t>Bc. Adamová Michaela</t>
  </si>
  <si>
    <t>Odpisy - ve schváleném rozpočtu nesprávně uvedena  celková výše odpisů odvodu zřizovateli- poté sníženo v nesprávné vyšší částce o -278,3 tis., dále zohledněno zvýšení odvodu o 1,2 tis předáním dopadové plochy z majetku MMCH - deficit proti skutečné výši odpisů celkem činí : 255,5 tis.</t>
  </si>
  <si>
    <t xml:space="preserve">Odpisy transfer - úprava výše - aktualizace - předaný majetek </t>
  </si>
  <si>
    <t>Náklady:</t>
  </si>
  <si>
    <t xml:space="preserve">Výnosy : </t>
  </si>
  <si>
    <t xml:space="preserve">403- aktualizace tvorby 403 - předaný majetek </t>
  </si>
  <si>
    <t>SR - snížení  - aktualizace státního rozpočtu - k 15.12.2022</t>
  </si>
  <si>
    <t>SR -snížení  - aktualizace státního rozpočtu - k 15.12.2022</t>
  </si>
  <si>
    <r>
      <t xml:space="preserve">RF- </t>
    </r>
    <r>
      <rPr>
        <i/>
        <sz val="11"/>
        <color theme="1"/>
        <rFont val="Calibri"/>
        <family val="2"/>
        <charset val="238"/>
        <scheme val="minor"/>
      </rPr>
      <t xml:space="preserve">navýšení čerpání - převedení z fondů -čerpání nespotřebovaných dotací projektů v částce 1061,4 tisíc Kč (Šablony, projekt Spol.cestou) + 1 tisíc na přečerpání mezd z SR           </t>
    </r>
    <r>
      <rPr>
        <b/>
        <i/>
        <sz val="11"/>
        <color theme="1"/>
        <rFont val="Calibri"/>
        <family val="2"/>
        <charset val="238"/>
        <scheme val="minor"/>
      </rPr>
      <t xml:space="preserve">  </t>
    </r>
  </si>
  <si>
    <r>
      <t xml:space="preserve">FKSP - </t>
    </r>
    <r>
      <rPr>
        <i/>
        <sz val="11"/>
        <color theme="1"/>
        <rFont val="Calibri"/>
        <family val="2"/>
        <charset val="238"/>
        <scheme val="minor"/>
      </rPr>
      <t xml:space="preserve">uvolnění  - možnosti konání akcí  , čerpání flexy pasů - zvýšení čerpání oproti odhadu </t>
    </r>
  </si>
  <si>
    <t xml:space="preserve">pronájmy - zvýšení odhadu výnosů  pronájmů tělocvičny - uvolňování opatření COVID </t>
  </si>
  <si>
    <t>snížení odhadu výnosů tržeb ze stravování - cizí strávníci a svačinky dle skutečnosti za období 1-3 Q 2021</t>
  </si>
  <si>
    <t xml:space="preserve">CELKOVĚ - upravený rozpočet zřizovatele ve výnosech a nákladech o restrikce zřizovatele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</si>
</sst>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#,##0.0_ ;[Red]\-#,##0.0\ "/>
  </numFmts>
  <fonts count="3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color rgb="FF363636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charset val="238"/>
    </font>
    <font>
      <sz val="1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color rgb="FF363636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rgb="FF363636"/>
      <name val="Calibri"/>
      <family val="2"/>
      <charset val="238"/>
      <scheme val="minor"/>
    </font>
    <font>
      <i/>
      <sz val="11"/>
      <color rgb="FF363636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rgb="FF7030A0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1"/>
      <color rgb="FF0070C0"/>
      <name val="Calibri"/>
      <family val="2"/>
      <charset val="238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0"/>
      <name val="Calibri"/>
      <family val="2"/>
      <charset val="238"/>
      <scheme val="minor"/>
    </font>
    <font>
      <b/>
      <sz val="11"/>
      <color rgb="FF002060"/>
      <name val="Calibri"/>
      <family val="2"/>
      <charset val="238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0" fillId="0" borderId="0"/>
    <xf numFmtId="0" fontId="11" fillId="0" borderId="0"/>
  </cellStyleXfs>
  <cellXfs count="274">
    <xf numFmtId="0" fontId="0" fillId="0" borderId="0" xfId="0"/>
    <xf numFmtId="10" fontId="0" fillId="0" borderId="0" xfId="0" applyNumberFormat="1" applyFont="1"/>
    <xf numFmtId="0" fontId="12" fillId="0" borderId="0" xfId="2" applyFont="1" applyBorder="1" applyProtection="1"/>
    <xf numFmtId="0" fontId="0" fillId="0" borderId="0" xfId="0" applyFill="1"/>
    <xf numFmtId="0" fontId="0" fillId="8" borderId="0" xfId="0" applyFill="1"/>
    <xf numFmtId="0" fontId="0" fillId="8" borderId="0" xfId="0" applyFill="1" applyProtection="1"/>
    <xf numFmtId="10" fontId="0" fillId="8" borderId="0" xfId="0" applyNumberFormat="1" applyFont="1" applyFill="1" applyProtection="1"/>
    <xf numFmtId="0" fontId="3" fillId="8" borderId="0" xfId="0" applyFont="1" applyFill="1" applyProtection="1"/>
    <xf numFmtId="0" fontId="8" fillId="8" borderId="0" xfId="0" applyFont="1" applyFill="1" applyProtection="1"/>
    <xf numFmtId="0" fontId="1" fillId="4" borderId="32" xfId="0" applyFont="1" applyFill="1" applyBorder="1" applyAlignment="1" applyProtection="1">
      <alignment horizontal="center" vertical="center" wrapText="1"/>
    </xf>
    <xf numFmtId="0" fontId="1" fillId="14" borderId="37" xfId="0" applyFont="1" applyFill="1" applyBorder="1" applyAlignment="1" applyProtection="1">
      <alignment horizontal="center" vertical="center" wrapText="1"/>
    </xf>
    <xf numFmtId="0" fontId="1" fillId="14" borderId="21" xfId="0" applyFont="1" applyFill="1" applyBorder="1" applyAlignment="1" applyProtection="1">
      <alignment horizontal="center" vertical="center"/>
    </xf>
    <xf numFmtId="164" fontId="0" fillId="11" borderId="53" xfId="0" applyNumberFormat="1" applyFont="1" applyFill="1" applyBorder="1" applyAlignment="1" applyProtection="1">
      <alignment horizontal="right"/>
    </xf>
    <xf numFmtId="164" fontId="0" fillId="11" borderId="11" xfId="0" applyNumberFormat="1" applyFont="1" applyFill="1" applyBorder="1" applyAlignment="1" applyProtection="1">
      <alignment horizontal="right"/>
    </xf>
    <xf numFmtId="164" fontId="0" fillId="0" borderId="25" xfId="0" applyNumberFormat="1" applyFont="1" applyFill="1" applyBorder="1" applyAlignment="1" applyProtection="1">
      <alignment horizontal="right"/>
    </xf>
    <xf numFmtId="0" fontId="0" fillId="0" borderId="51" xfId="0" applyFill="1" applyBorder="1" applyAlignment="1" applyProtection="1">
      <alignment horizontal="center"/>
    </xf>
    <xf numFmtId="164" fontId="0" fillId="11" borderId="1" xfId="0" applyNumberFormat="1" applyFont="1" applyFill="1" applyBorder="1" applyAlignment="1" applyProtection="1">
      <alignment horizontal="right"/>
    </xf>
    <xf numFmtId="164" fontId="7" fillId="11" borderId="1" xfId="0" applyNumberFormat="1" applyFont="1" applyFill="1" applyBorder="1" applyAlignment="1" applyProtection="1">
      <alignment horizontal="right"/>
    </xf>
    <xf numFmtId="164" fontId="0" fillId="11" borderId="51" xfId="0" applyNumberFormat="1" applyFont="1" applyFill="1" applyBorder="1" applyAlignment="1" applyProtection="1">
      <alignment horizontal="right"/>
    </xf>
    <xf numFmtId="0" fontId="13" fillId="8" borderId="0" xfId="0" applyFont="1" applyFill="1" applyProtection="1"/>
    <xf numFmtId="164" fontId="7" fillId="11" borderId="51" xfId="0" applyNumberFormat="1" applyFont="1" applyFill="1" applyBorder="1" applyAlignment="1" applyProtection="1">
      <alignment horizontal="right"/>
    </xf>
    <xf numFmtId="0" fontId="0" fillId="0" borderId="13" xfId="0" applyFill="1" applyBorder="1" applyAlignment="1" applyProtection="1">
      <alignment horizontal="center"/>
    </xf>
    <xf numFmtId="164" fontId="0" fillId="11" borderId="13" xfId="0" applyNumberFormat="1" applyFont="1" applyFill="1" applyBorder="1" applyAlignment="1" applyProtection="1">
      <alignment horizontal="right"/>
    </xf>
    <xf numFmtId="164" fontId="0" fillId="11" borderId="46" xfId="0" applyNumberFormat="1" applyFont="1" applyFill="1" applyBorder="1" applyAlignment="1" applyProtection="1">
      <alignment horizontal="right"/>
    </xf>
    <xf numFmtId="164" fontId="0" fillId="0" borderId="16" xfId="0" applyNumberFormat="1" applyFont="1" applyFill="1" applyBorder="1" applyAlignment="1" applyProtection="1">
      <alignment horizontal="right"/>
    </xf>
    <xf numFmtId="0" fontId="1" fillId="0" borderId="3" xfId="0" applyFont="1" applyFill="1" applyBorder="1" applyAlignment="1" applyProtection="1">
      <alignment horizontal="center"/>
    </xf>
    <xf numFmtId="0" fontId="1" fillId="3" borderId="61" xfId="0" applyFont="1" applyFill="1" applyBorder="1" applyProtection="1"/>
    <xf numFmtId="164" fontId="1" fillId="3" borderId="27" xfId="0" applyNumberFormat="1" applyFont="1" applyFill="1" applyBorder="1" applyAlignment="1" applyProtection="1">
      <alignment horizontal="right"/>
    </xf>
    <xf numFmtId="164" fontId="1" fillId="3" borderId="28" xfId="0" applyNumberFormat="1" applyFont="1" applyFill="1" applyBorder="1" applyAlignment="1" applyProtection="1">
      <alignment horizontal="right"/>
    </xf>
    <xf numFmtId="164" fontId="1" fillId="3" borderId="31" xfId="0" applyNumberFormat="1" applyFont="1" applyFill="1" applyBorder="1" applyAlignment="1" applyProtection="1">
      <alignment horizontal="right"/>
    </xf>
    <xf numFmtId="164" fontId="1" fillId="3" borderId="32" xfId="0" applyNumberFormat="1" applyFont="1" applyFill="1" applyBorder="1" applyAlignment="1" applyProtection="1">
      <alignment horizontal="right"/>
    </xf>
    <xf numFmtId="0" fontId="0" fillId="14" borderId="60" xfId="0" applyFill="1" applyBorder="1" applyAlignment="1" applyProtection="1">
      <alignment horizontal="center"/>
    </xf>
    <xf numFmtId="0" fontId="1" fillId="14" borderId="61" xfId="0" applyFont="1" applyFill="1" applyBorder="1" applyProtection="1"/>
    <xf numFmtId="0" fontId="13" fillId="0" borderId="37" xfId="0" applyFont="1" applyBorder="1" applyAlignment="1" applyProtection="1">
      <alignment horizontal="center"/>
    </xf>
    <xf numFmtId="0" fontId="13" fillId="0" borderId="20" xfId="0" applyFont="1" applyBorder="1" applyAlignment="1" applyProtection="1">
      <alignment horizontal="center"/>
    </xf>
    <xf numFmtId="0" fontId="13" fillId="0" borderId="38" xfId="0" applyFont="1" applyBorder="1" applyAlignment="1" applyProtection="1">
      <alignment horizontal="center"/>
    </xf>
    <xf numFmtId="0" fontId="0" fillId="0" borderId="4" xfId="0" applyFill="1" applyBorder="1" applyAlignment="1" applyProtection="1">
      <alignment horizontal="center"/>
    </xf>
    <xf numFmtId="0" fontId="0" fillId="0" borderId="6" xfId="0" applyBorder="1" applyProtection="1"/>
    <xf numFmtId="164" fontId="0" fillId="0" borderId="15" xfId="0" applyNumberFormat="1" applyFont="1" applyFill="1" applyBorder="1" applyAlignment="1" applyProtection="1">
      <alignment horizontal="right"/>
    </xf>
    <xf numFmtId="0" fontId="0" fillId="0" borderId="52" xfId="0" applyFill="1" applyBorder="1" applyProtection="1"/>
    <xf numFmtId="0" fontId="0" fillId="0" borderId="52" xfId="0" applyBorder="1" applyProtection="1"/>
    <xf numFmtId="0" fontId="8" fillId="0" borderId="52" xfId="0" applyFont="1" applyBorder="1" applyProtection="1"/>
    <xf numFmtId="0" fontId="1" fillId="8" borderId="0" xfId="0" applyFont="1" applyFill="1" applyProtection="1"/>
    <xf numFmtId="0" fontId="8" fillId="0" borderId="52" xfId="0" applyFont="1" applyBorder="1" applyAlignment="1" applyProtection="1">
      <alignment horizontal="left" indent="5"/>
    </xf>
    <xf numFmtId="164" fontId="1" fillId="5" borderId="37" xfId="0" applyNumberFormat="1" applyFont="1" applyFill="1" applyBorder="1" applyProtection="1"/>
    <xf numFmtId="164" fontId="1" fillId="5" borderId="58" xfId="0" applyNumberFormat="1" applyFont="1" applyFill="1" applyBorder="1" applyProtection="1"/>
    <xf numFmtId="164" fontId="1" fillId="5" borderId="3" xfId="0" applyNumberFormat="1" applyFont="1" applyFill="1" applyBorder="1" applyProtection="1"/>
    <xf numFmtId="0" fontId="14" fillId="8" borderId="0" xfId="0" applyFont="1" applyFill="1" applyProtection="1"/>
    <xf numFmtId="164" fontId="1" fillId="14" borderId="20" xfId="0" applyNumberFormat="1" applyFont="1" applyFill="1" applyBorder="1" applyProtection="1"/>
    <xf numFmtId="164" fontId="1" fillId="14" borderId="21" xfId="0" applyNumberFormat="1" applyFont="1" applyFill="1" applyBorder="1" applyProtection="1"/>
    <xf numFmtId="0" fontId="1" fillId="8" borderId="0" xfId="0" applyFont="1" applyFill="1" applyBorder="1" applyAlignment="1" applyProtection="1">
      <alignment horizontal="center"/>
    </xf>
    <xf numFmtId="0" fontId="1" fillId="8" borderId="0" xfId="0" applyFont="1" applyFill="1" applyBorder="1" applyProtection="1"/>
    <xf numFmtId="164" fontId="1" fillId="8" borderId="0" xfId="0" applyNumberFormat="1" applyFont="1" applyFill="1" applyBorder="1" applyProtection="1"/>
    <xf numFmtId="164" fontId="5" fillId="8" borderId="0" xfId="0" applyNumberFormat="1" applyFont="1" applyFill="1" applyBorder="1" applyAlignment="1" applyProtection="1">
      <alignment horizontal="right"/>
    </xf>
    <xf numFmtId="10" fontId="6" fillId="8" borderId="0" xfId="0" applyNumberFormat="1" applyFont="1" applyFill="1" applyBorder="1" applyProtection="1"/>
    <xf numFmtId="0" fontId="1" fillId="0" borderId="1" xfId="0" applyFont="1" applyFill="1" applyBorder="1" applyProtection="1"/>
    <xf numFmtId="0" fontId="1" fillId="8" borderId="0" xfId="0" applyFont="1" applyFill="1" applyBorder="1" applyAlignment="1" applyProtection="1">
      <alignment horizontal="left"/>
    </xf>
    <xf numFmtId="0" fontId="1" fillId="13" borderId="0" xfId="0" applyFont="1" applyFill="1" applyBorder="1" applyAlignment="1" applyProtection="1">
      <alignment horizontal="left"/>
    </xf>
    <xf numFmtId="0" fontId="1" fillId="0" borderId="0" xfId="0" applyFont="1" applyFill="1" applyBorder="1" applyAlignment="1" applyProtection="1">
      <alignment horizontal="left"/>
    </xf>
    <xf numFmtId="164" fontId="0" fillId="0" borderId="11" xfId="0" applyNumberFormat="1" applyFont="1" applyFill="1" applyBorder="1" applyAlignment="1" applyProtection="1">
      <alignment horizontal="right"/>
      <protection locked="0"/>
    </xf>
    <xf numFmtId="164" fontId="0" fillId="10" borderId="51" xfId="0" applyNumberFormat="1" applyFont="1" applyFill="1" applyBorder="1" applyAlignment="1" applyProtection="1">
      <alignment horizontal="right"/>
      <protection locked="0"/>
    </xf>
    <xf numFmtId="164" fontId="0" fillId="0" borderId="1" xfId="0" applyNumberFormat="1" applyFont="1" applyBorder="1" applyAlignment="1" applyProtection="1">
      <alignment horizontal="right"/>
      <protection locked="0"/>
    </xf>
    <xf numFmtId="164" fontId="0" fillId="0" borderId="46" xfId="0" applyNumberFormat="1" applyFont="1" applyBorder="1" applyAlignment="1" applyProtection="1">
      <alignment horizontal="right"/>
      <protection locked="0"/>
    </xf>
    <xf numFmtId="164" fontId="0" fillId="0" borderId="10" xfId="0" applyNumberFormat="1" applyFont="1" applyFill="1" applyBorder="1" applyAlignment="1" applyProtection="1">
      <alignment horizontal="right"/>
      <protection locked="0"/>
    </xf>
    <xf numFmtId="164" fontId="0" fillId="0" borderId="25" xfId="0" applyNumberFormat="1" applyFont="1" applyFill="1" applyBorder="1" applyAlignment="1" applyProtection="1">
      <alignment horizontal="right"/>
      <protection locked="0"/>
    </xf>
    <xf numFmtId="164" fontId="0" fillId="2" borderId="25" xfId="0" applyNumberFormat="1" applyFont="1" applyFill="1" applyBorder="1" applyAlignment="1" applyProtection="1">
      <alignment horizontal="right"/>
      <protection locked="0"/>
    </xf>
    <xf numFmtId="164" fontId="0" fillId="2" borderId="17" xfId="0" applyNumberFormat="1" applyFont="1" applyFill="1" applyBorder="1" applyAlignment="1" applyProtection="1">
      <alignment horizontal="right"/>
      <protection locked="0"/>
    </xf>
    <xf numFmtId="164" fontId="0" fillId="0" borderId="25" xfId="0" applyNumberFormat="1" applyFont="1" applyBorder="1" applyAlignment="1" applyProtection="1">
      <alignment horizontal="right"/>
      <protection locked="0"/>
    </xf>
    <xf numFmtId="164" fontId="0" fillId="0" borderId="17" xfId="0" applyNumberFormat="1" applyFont="1" applyBorder="1" applyAlignment="1" applyProtection="1">
      <alignment horizontal="right"/>
      <protection locked="0"/>
    </xf>
    <xf numFmtId="164" fontId="0" fillId="0" borderId="18" xfId="0" applyNumberFormat="1" applyFont="1" applyBorder="1" applyAlignment="1" applyProtection="1">
      <alignment horizontal="right"/>
      <protection locked="0"/>
    </xf>
    <xf numFmtId="164" fontId="0" fillId="0" borderId="9" xfId="0" applyNumberFormat="1" applyFont="1" applyBorder="1" applyProtection="1">
      <protection locked="0"/>
    </xf>
    <xf numFmtId="164" fontId="0" fillId="0" borderId="57" xfId="0" applyNumberFormat="1" applyFont="1" applyBorder="1" applyProtection="1">
      <protection locked="0"/>
    </xf>
    <xf numFmtId="164" fontId="0" fillId="0" borderId="2" xfId="0" applyNumberFormat="1" applyFont="1" applyFill="1" applyBorder="1" applyProtection="1">
      <protection locked="0"/>
    </xf>
    <xf numFmtId="164" fontId="0" fillId="0" borderId="56" xfId="0" applyNumberFormat="1" applyFont="1" applyBorder="1" applyProtection="1">
      <protection locked="0"/>
    </xf>
    <xf numFmtId="164" fontId="0" fillId="0" borderId="56" xfId="0" applyNumberFormat="1" applyFont="1" applyFill="1" applyBorder="1" applyProtection="1">
      <protection locked="0"/>
    </xf>
    <xf numFmtId="164" fontId="0" fillId="0" borderId="2" xfId="0" applyNumberFormat="1" applyFont="1" applyBorder="1" applyProtection="1">
      <protection locked="0"/>
    </xf>
    <xf numFmtId="164" fontId="0" fillId="0" borderId="59" xfId="0" applyNumberFormat="1" applyFont="1" applyBorder="1" applyProtection="1">
      <protection locked="0"/>
    </xf>
    <xf numFmtId="164" fontId="0" fillId="0" borderId="51" xfId="0" applyNumberFormat="1" applyFont="1" applyBorder="1" applyProtection="1">
      <protection locked="0"/>
    </xf>
    <xf numFmtId="0" fontId="0" fillId="0" borderId="51" xfId="0" applyFont="1" applyBorder="1" applyProtection="1">
      <protection locked="0"/>
    </xf>
    <xf numFmtId="164" fontId="1" fillId="0" borderId="1" xfId="0" applyNumberFormat="1" applyFont="1" applyFill="1" applyBorder="1" applyProtection="1">
      <protection locked="0"/>
    </xf>
    <xf numFmtId="0" fontId="1" fillId="0" borderId="0" xfId="0" applyFont="1" applyFill="1" applyAlignment="1" applyProtection="1">
      <alignment horizontal="left"/>
      <protection locked="0"/>
    </xf>
    <xf numFmtId="0" fontId="0" fillId="8" borderId="0" xfId="0" applyFill="1" applyBorder="1" applyProtection="1"/>
    <xf numFmtId="0" fontId="0" fillId="8" borderId="0" xfId="0" applyFont="1" applyFill="1" applyBorder="1" applyAlignment="1" applyProtection="1">
      <alignment horizontal="center"/>
    </xf>
    <xf numFmtId="164" fontId="1" fillId="8" borderId="0" xfId="0" applyNumberFormat="1" applyFont="1" applyFill="1" applyBorder="1" applyAlignment="1" applyProtection="1">
      <alignment horizontal="center"/>
    </xf>
    <xf numFmtId="0" fontId="0" fillId="8" borderId="0" xfId="0" applyFill="1" applyBorder="1"/>
    <xf numFmtId="0" fontId="0" fillId="0" borderId="0" xfId="0" applyBorder="1"/>
    <xf numFmtId="0" fontId="0" fillId="8" borderId="0" xfId="0" applyFill="1" applyBorder="1" applyAlignment="1" applyProtection="1">
      <alignment horizontal="center"/>
    </xf>
    <xf numFmtId="164" fontId="1" fillId="8" borderId="0" xfId="0" applyNumberFormat="1" applyFont="1" applyFill="1" applyBorder="1" applyProtection="1">
      <protection locked="0"/>
    </xf>
    <xf numFmtId="164" fontId="1" fillId="0" borderId="47" xfId="0" applyNumberFormat="1" applyFont="1" applyFill="1" applyBorder="1" applyProtection="1">
      <protection locked="0"/>
    </xf>
    <xf numFmtId="164" fontId="1" fillId="0" borderId="33" xfId="0" applyNumberFormat="1" applyFont="1" applyFill="1" applyBorder="1" applyProtection="1">
      <protection locked="0"/>
    </xf>
    <xf numFmtId="164" fontId="15" fillId="14" borderId="37" xfId="0" applyNumberFormat="1" applyFont="1" applyFill="1" applyBorder="1" applyAlignment="1" applyProtection="1">
      <alignment horizontal="center" wrapText="1"/>
      <protection locked="0"/>
    </xf>
    <xf numFmtId="164" fontId="15" fillId="14" borderId="21" xfId="0" applyNumberFormat="1" applyFont="1" applyFill="1" applyBorder="1" applyAlignment="1" applyProtection="1">
      <alignment horizontal="center" wrapText="1"/>
    </xf>
    <xf numFmtId="164" fontId="15" fillId="14" borderId="4" xfId="0" applyNumberFormat="1" applyFont="1" applyFill="1" applyBorder="1" applyAlignment="1" applyProtection="1">
      <alignment horizontal="center" vertical="center" wrapText="1"/>
      <protection locked="0"/>
    </xf>
    <xf numFmtId="164" fontId="1" fillId="0" borderId="8" xfId="0" applyNumberFormat="1" applyFont="1" applyFill="1" applyBorder="1" applyProtection="1">
      <protection locked="0"/>
    </xf>
    <xf numFmtId="164" fontId="1" fillId="0" borderId="50" xfId="0" applyNumberFormat="1" applyFont="1" applyFill="1" applyBorder="1" applyProtection="1">
      <protection locked="0"/>
    </xf>
    <xf numFmtId="0" fontId="1" fillId="12" borderId="1" xfId="0" applyFont="1" applyFill="1" applyBorder="1" applyProtection="1"/>
    <xf numFmtId="164" fontId="1" fillId="12" borderId="1" xfId="0" applyNumberFormat="1" applyFont="1" applyFill="1" applyBorder="1" applyAlignment="1" applyProtection="1">
      <alignment horizontal="center"/>
    </xf>
    <xf numFmtId="164" fontId="1" fillId="12" borderId="5" xfId="0" applyNumberFormat="1" applyFont="1" applyFill="1" applyBorder="1" applyProtection="1">
      <protection locked="0"/>
    </xf>
    <xf numFmtId="164" fontId="1" fillId="12" borderId="5" xfId="0" applyNumberFormat="1" applyFont="1" applyFill="1" applyBorder="1" applyProtection="1"/>
    <xf numFmtId="164" fontId="1" fillId="12" borderId="6" xfId="0" applyNumberFormat="1" applyFont="1" applyFill="1" applyBorder="1" applyProtection="1"/>
    <xf numFmtId="0" fontId="1" fillId="12" borderId="42" xfId="0" applyFont="1" applyFill="1" applyBorder="1" applyAlignment="1" applyProtection="1">
      <alignment horizontal="left"/>
    </xf>
    <xf numFmtId="0" fontId="1" fillId="12" borderId="14" xfId="0" applyFont="1" applyFill="1" applyBorder="1" applyAlignment="1" applyProtection="1">
      <alignment horizontal="left"/>
    </xf>
    <xf numFmtId="164" fontId="5" fillId="12" borderId="14" xfId="0" applyNumberFormat="1" applyFont="1" applyFill="1" applyBorder="1" applyAlignment="1" applyProtection="1">
      <alignment horizontal="left"/>
    </xf>
    <xf numFmtId="164" fontId="1" fillId="12" borderId="42" xfId="0" applyNumberFormat="1" applyFont="1" applyFill="1" applyBorder="1" applyAlignment="1" applyProtection="1">
      <alignment horizontal="left"/>
    </xf>
    <xf numFmtId="0" fontId="0" fillId="0" borderId="48" xfId="0" applyBorder="1" applyProtection="1"/>
    <xf numFmtId="0" fontId="1" fillId="5" borderId="44" xfId="0" applyFont="1" applyFill="1" applyBorder="1" applyProtection="1"/>
    <xf numFmtId="164" fontId="1" fillId="0" borderId="34" xfId="0" applyNumberFormat="1" applyFont="1" applyFill="1" applyBorder="1" applyProtection="1">
      <protection locked="0"/>
    </xf>
    <xf numFmtId="164" fontId="1" fillId="0" borderId="22" xfId="0" applyNumberFormat="1" applyFont="1" applyFill="1" applyBorder="1" applyProtection="1">
      <protection locked="0"/>
    </xf>
    <xf numFmtId="164" fontId="1" fillId="14" borderId="37" xfId="0" applyNumberFormat="1" applyFont="1" applyFill="1" applyBorder="1" applyProtection="1">
      <protection locked="0"/>
    </xf>
    <xf numFmtId="0" fontId="18" fillId="0" borderId="41" xfId="0" applyFont="1" applyFill="1" applyBorder="1" applyAlignment="1" applyProtection="1">
      <alignment horizontal="center"/>
    </xf>
    <xf numFmtId="0" fontId="18" fillId="6" borderId="41" xfId="0" applyFont="1" applyFill="1" applyBorder="1" applyAlignment="1" applyProtection="1">
      <alignment horizontal="left"/>
    </xf>
    <xf numFmtId="165" fontId="18" fillId="6" borderId="41" xfId="0" applyNumberFormat="1" applyFont="1" applyFill="1" applyBorder="1" applyAlignment="1" applyProtection="1"/>
    <xf numFmtId="10" fontId="19" fillId="0" borderId="32" xfId="0" applyNumberFormat="1" applyFont="1" applyFill="1" applyBorder="1" applyProtection="1"/>
    <xf numFmtId="0" fontId="2" fillId="0" borderId="44" xfId="0" applyFont="1" applyFill="1" applyBorder="1" applyAlignment="1" applyProtection="1">
      <alignment horizontal="center"/>
    </xf>
    <xf numFmtId="0" fontId="2" fillId="0" borderId="44" xfId="0" applyFont="1" applyBorder="1" applyProtection="1"/>
    <xf numFmtId="164" fontId="5" fillId="14" borderId="37" xfId="0" applyNumberFormat="1" applyFont="1" applyFill="1" applyBorder="1" applyAlignment="1" applyProtection="1">
      <alignment horizontal="center"/>
    </xf>
    <xf numFmtId="164" fontId="5" fillId="14" borderId="20" xfId="0" applyNumberFormat="1" applyFont="1" applyFill="1" applyBorder="1" applyProtection="1"/>
    <xf numFmtId="0" fontId="2" fillId="14" borderId="20" xfId="0" applyFont="1" applyFill="1" applyBorder="1" applyProtection="1"/>
    <xf numFmtId="164" fontId="5" fillId="14" borderId="38" xfId="0" applyNumberFormat="1" applyFont="1" applyFill="1" applyBorder="1" applyProtection="1"/>
    <xf numFmtId="165" fontId="2" fillId="7" borderId="3" xfId="0" applyNumberFormat="1" applyFont="1" applyFill="1" applyBorder="1" applyProtection="1"/>
    <xf numFmtId="164" fontId="5" fillId="14" borderId="21" xfId="0" applyNumberFormat="1" applyFont="1" applyFill="1" applyBorder="1" applyProtection="1"/>
    <xf numFmtId="10" fontId="20" fillId="13" borderId="3" xfId="0" applyNumberFormat="1" applyFont="1" applyFill="1" applyBorder="1" applyProtection="1"/>
    <xf numFmtId="165" fontId="21" fillId="9" borderId="41" xfId="0" applyNumberFormat="1" applyFont="1" applyFill="1" applyBorder="1" applyAlignment="1" applyProtection="1"/>
    <xf numFmtId="165" fontId="21" fillId="9" borderId="32" xfId="0" applyNumberFormat="1" applyFont="1" applyFill="1" applyBorder="1" applyAlignment="1" applyProtection="1"/>
    <xf numFmtId="14" fontId="1" fillId="13" borderId="0" xfId="0" applyNumberFormat="1" applyFont="1" applyFill="1" applyBorder="1" applyAlignment="1" applyProtection="1">
      <alignment horizontal="left"/>
      <protection locked="0"/>
    </xf>
    <xf numFmtId="0" fontId="0" fillId="0" borderId="0" xfId="0" applyFill="1" applyBorder="1"/>
    <xf numFmtId="0" fontId="0" fillId="0" borderId="39" xfId="0" applyFill="1" applyBorder="1"/>
    <xf numFmtId="0" fontId="12" fillId="0" borderId="24" xfId="2" applyFont="1" applyBorder="1" applyProtection="1"/>
    <xf numFmtId="0" fontId="12" fillId="0" borderId="0" xfId="0" applyFont="1" applyFill="1" applyBorder="1"/>
    <xf numFmtId="0" fontId="1" fillId="0" borderId="54" xfId="0" applyFont="1" applyFill="1" applyBorder="1" applyAlignment="1" applyProtection="1">
      <alignment horizontal="left"/>
      <protection locked="0"/>
    </xf>
    <xf numFmtId="0" fontId="1" fillId="0" borderId="12" xfId="0" applyFont="1" applyFill="1" applyBorder="1" applyAlignment="1" applyProtection="1">
      <alignment horizontal="left"/>
      <protection locked="0"/>
    </xf>
    <xf numFmtId="0" fontId="0" fillId="0" borderId="6" xfId="0" applyFill="1" applyBorder="1" applyProtection="1"/>
    <xf numFmtId="0" fontId="0" fillId="10" borderId="52" xfId="0" applyFill="1" applyBorder="1" applyProtection="1"/>
    <xf numFmtId="0" fontId="8" fillId="5" borderId="52" xfId="0" applyFont="1" applyFill="1" applyBorder="1" applyProtection="1"/>
    <xf numFmtId="0" fontId="8" fillId="0" borderId="52" xfId="0" applyFont="1" applyFill="1" applyBorder="1" applyAlignment="1" applyProtection="1">
      <alignment horizontal="left"/>
    </xf>
    <xf numFmtId="0" fontId="4" fillId="0" borderId="52" xfId="0" applyFont="1" applyBorder="1" applyProtection="1"/>
    <xf numFmtId="0" fontId="0" fillId="0" borderId="47" xfId="0" applyFill="1" applyBorder="1" applyAlignment="1" applyProtection="1">
      <alignment horizontal="center"/>
    </xf>
    <xf numFmtId="0" fontId="0" fillId="0" borderId="8" xfId="0" applyBorder="1" applyAlignment="1" applyProtection="1">
      <alignment horizontal="left" indent="5"/>
    </xf>
    <xf numFmtId="0" fontId="9" fillId="0" borderId="1" xfId="0" applyFont="1" applyFill="1" applyBorder="1" applyProtection="1"/>
    <xf numFmtId="0" fontId="12" fillId="0" borderId="10" xfId="2" applyFont="1" applyBorder="1" applyProtection="1"/>
    <xf numFmtId="0" fontId="12" fillId="0" borderId="54" xfId="0" applyFont="1" applyFill="1" applyBorder="1"/>
    <xf numFmtId="0" fontId="12" fillId="0" borderId="54" xfId="2" applyFont="1" applyBorder="1" applyProtection="1"/>
    <xf numFmtId="0" fontId="12" fillId="8" borderId="0" xfId="0" applyFont="1" applyFill="1" applyBorder="1"/>
    <xf numFmtId="0" fontId="12" fillId="8" borderId="0" xfId="2" applyFont="1" applyFill="1" applyBorder="1" applyProtection="1"/>
    <xf numFmtId="0" fontId="1" fillId="8" borderId="0" xfId="0" applyFont="1" applyFill="1" applyBorder="1" applyAlignment="1" applyProtection="1">
      <alignment horizontal="left"/>
      <protection locked="0"/>
    </xf>
    <xf numFmtId="0" fontId="12" fillId="0" borderId="0" xfId="2" applyFont="1" applyFill="1" applyBorder="1" applyProtection="1"/>
    <xf numFmtId="0" fontId="22" fillId="0" borderId="37" xfId="0" applyFont="1" applyBorder="1" applyAlignment="1" applyProtection="1">
      <alignment horizontal="center"/>
    </xf>
    <xf numFmtId="0" fontId="22" fillId="0" borderId="20" xfId="0" applyFont="1" applyBorder="1" applyAlignment="1" applyProtection="1">
      <alignment horizontal="center"/>
    </xf>
    <xf numFmtId="0" fontId="12" fillId="0" borderId="24" xfId="2" applyFont="1" applyFill="1" applyBorder="1" applyProtection="1"/>
    <xf numFmtId="164" fontId="0" fillId="5" borderId="57" xfId="0" applyNumberFormat="1" applyFont="1" applyFill="1" applyBorder="1" applyProtection="1">
      <protection locked="0"/>
    </xf>
    <xf numFmtId="0" fontId="1" fillId="0" borderId="24" xfId="0" applyFont="1" applyFill="1" applyBorder="1"/>
    <xf numFmtId="0" fontId="4" fillId="0" borderId="9" xfId="0" applyFont="1" applyBorder="1"/>
    <xf numFmtId="0" fontId="4" fillId="0" borderId="2" xfId="0" applyFont="1" applyBorder="1"/>
    <xf numFmtId="4" fontId="4" fillId="0" borderId="2" xfId="0" applyNumberFormat="1" applyFont="1" applyBorder="1"/>
    <xf numFmtId="0" fontId="4" fillId="0" borderId="43" xfId="0" applyFont="1" applyBorder="1"/>
    <xf numFmtId="164" fontId="0" fillId="13" borderId="2" xfId="0" applyNumberFormat="1" applyFont="1" applyFill="1" applyBorder="1" applyProtection="1">
      <protection locked="0"/>
    </xf>
    <xf numFmtId="0" fontId="1" fillId="0" borderId="0" xfId="0" applyFont="1" applyFill="1" applyBorder="1" applyAlignment="1" applyProtection="1">
      <alignment horizontal="left"/>
      <protection locked="0"/>
    </xf>
    <xf numFmtId="0" fontId="0" fillId="0" borderId="24" xfId="0" applyFont="1" applyFill="1" applyBorder="1" applyAlignment="1" applyProtection="1">
      <alignment horizontal="left"/>
      <protection locked="0"/>
    </xf>
    <xf numFmtId="0" fontId="0" fillId="0" borderId="0" xfId="0" applyFont="1" applyFill="1" applyBorder="1" applyAlignment="1" applyProtection="1">
      <alignment horizontal="left"/>
      <protection locked="0"/>
    </xf>
    <xf numFmtId="0" fontId="0" fillId="0" borderId="39" xfId="0" applyFont="1" applyFill="1" applyBorder="1" applyAlignment="1" applyProtection="1">
      <alignment horizontal="left"/>
      <protection locked="0"/>
    </xf>
    <xf numFmtId="0" fontId="1" fillId="0" borderId="39" xfId="0" applyFont="1" applyFill="1" applyBorder="1" applyAlignment="1" applyProtection="1">
      <alignment horizontal="left"/>
      <protection locked="0"/>
    </xf>
    <xf numFmtId="164" fontId="8" fillId="5" borderId="51" xfId="0" applyNumberFormat="1" applyFont="1" applyFill="1" applyBorder="1" applyAlignment="1" applyProtection="1">
      <alignment horizontal="right"/>
      <protection locked="0"/>
    </xf>
    <xf numFmtId="164" fontId="8" fillId="11" borderId="1" xfId="0" applyNumberFormat="1" applyFont="1" applyFill="1" applyBorder="1" applyAlignment="1" applyProtection="1">
      <alignment horizontal="right"/>
    </xf>
    <xf numFmtId="164" fontId="8" fillId="11" borderId="51" xfId="0" applyNumberFormat="1" applyFont="1" applyFill="1" applyBorder="1" applyAlignment="1" applyProtection="1">
      <alignment horizontal="right"/>
    </xf>
    <xf numFmtId="164" fontId="8" fillId="0" borderId="1" xfId="0" applyNumberFormat="1" applyFont="1" applyFill="1" applyBorder="1" applyAlignment="1" applyProtection="1">
      <alignment horizontal="right"/>
      <protection locked="0"/>
    </xf>
    <xf numFmtId="164" fontId="8" fillId="0" borderId="1" xfId="0" applyNumberFormat="1" applyFont="1" applyBorder="1" applyAlignment="1" applyProtection="1">
      <alignment horizontal="right"/>
      <protection locked="0"/>
    </xf>
    <xf numFmtId="164" fontId="1" fillId="0" borderId="1" xfId="0" applyNumberFormat="1" applyFont="1" applyBorder="1" applyAlignment="1" applyProtection="1">
      <alignment horizontal="right"/>
      <protection locked="0"/>
    </xf>
    <xf numFmtId="164" fontId="1" fillId="0" borderId="1" xfId="0" applyNumberFormat="1" applyFont="1" applyBorder="1"/>
    <xf numFmtId="164" fontId="1" fillId="0" borderId="1" xfId="0" applyNumberFormat="1" applyFont="1" applyBorder="1" applyProtection="1">
      <protection locked="0"/>
    </xf>
    <xf numFmtId="164" fontId="0" fillId="0" borderId="15" xfId="0" applyNumberFormat="1" applyBorder="1" applyAlignment="1">
      <alignment horizontal="right"/>
    </xf>
    <xf numFmtId="164" fontId="0" fillId="0" borderId="25" xfId="0" applyNumberFormat="1" applyBorder="1" applyAlignment="1">
      <alignment horizontal="right"/>
    </xf>
    <xf numFmtId="164" fontId="0" fillId="0" borderId="16" xfId="0" applyNumberFormat="1" applyBorder="1" applyAlignment="1">
      <alignment horizontal="right"/>
    </xf>
    <xf numFmtId="10" fontId="6" fillId="0" borderId="25" xfId="0" applyNumberFormat="1" applyFont="1" applyBorder="1"/>
    <xf numFmtId="10" fontId="6" fillId="0" borderId="17" xfId="0" applyNumberFormat="1" applyFont="1" applyBorder="1"/>
    <xf numFmtId="10" fontId="6" fillId="0" borderId="18" xfId="0" applyNumberFormat="1" applyFont="1" applyBorder="1"/>
    <xf numFmtId="10" fontId="6" fillId="0" borderId="3" xfId="0" applyNumberFormat="1" applyFont="1" applyBorder="1"/>
    <xf numFmtId="164" fontId="23" fillId="0" borderId="1" xfId="0" applyNumberFormat="1" applyFont="1" applyBorder="1" applyAlignment="1" applyProtection="1">
      <alignment horizontal="right"/>
      <protection locked="0"/>
    </xf>
    <xf numFmtId="164" fontId="24" fillId="0" borderId="51" xfId="0" applyNumberFormat="1" applyFont="1" applyBorder="1" applyProtection="1">
      <protection locked="0"/>
    </xf>
    <xf numFmtId="164" fontId="27" fillId="0" borderId="7" xfId="0" applyNumberFormat="1" applyFont="1" applyFill="1" applyBorder="1" applyProtection="1">
      <protection locked="0"/>
    </xf>
    <xf numFmtId="164" fontId="24" fillId="0" borderId="2" xfId="0" applyNumberFormat="1" applyFont="1" applyBorder="1" applyProtection="1">
      <protection locked="0"/>
    </xf>
    <xf numFmtId="164" fontId="24" fillId="0" borderId="1" xfId="0" applyNumberFormat="1" applyFont="1" applyBorder="1" applyAlignment="1" applyProtection="1">
      <alignment horizontal="right"/>
      <protection locked="0"/>
    </xf>
    <xf numFmtId="164" fontId="24" fillId="0" borderId="17" xfId="0" applyNumberFormat="1" applyFont="1" applyBorder="1" applyAlignment="1" applyProtection="1">
      <alignment horizontal="right"/>
      <protection locked="0"/>
    </xf>
    <xf numFmtId="164" fontId="24" fillId="0" borderId="25" xfId="0" applyNumberFormat="1" applyFont="1" applyFill="1" applyBorder="1" applyAlignment="1" applyProtection="1">
      <alignment horizontal="right"/>
      <protection locked="0"/>
    </xf>
    <xf numFmtId="164" fontId="24" fillId="0" borderId="1" xfId="0" applyNumberFormat="1" applyFont="1" applyFill="1" applyBorder="1" applyAlignment="1" applyProtection="1">
      <alignment horizontal="right"/>
      <protection locked="0"/>
    </xf>
    <xf numFmtId="164" fontId="24" fillId="13" borderId="2" xfId="0" applyNumberFormat="1" applyFont="1" applyFill="1" applyBorder="1" applyProtection="1">
      <protection locked="0"/>
    </xf>
    <xf numFmtId="0" fontId="0" fillId="0" borderId="24" xfId="0" applyFont="1" applyFill="1" applyBorder="1"/>
    <xf numFmtId="164" fontId="24" fillId="0" borderId="56" xfId="0" applyNumberFormat="1" applyFont="1" applyFill="1" applyBorder="1" applyProtection="1">
      <protection locked="0"/>
    </xf>
    <xf numFmtId="164" fontId="24" fillId="0" borderId="56" xfId="0" applyNumberFormat="1" applyFont="1" applyBorder="1" applyProtection="1">
      <protection locked="0"/>
    </xf>
    <xf numFmtId="164" fontId="27" fillId="0" borderId="1" xfId="0" applyNumberFormat="1" applyFont="1" applyBorder="1" applyAlignment="1" applyProtection="1">
      <alignment horizontal="right"/>
      <protection locked="0"/>
    </xf>
    <xf numFmtId="164" fontId="24" fillId="0" borderId="43" xfId="0" applyNumberFormat="1" applyFont="1" applyBorder="1" applyProtection="1">
      <protection locked="0"/>
    </xf>
    <xf numFmtId="164" fontId="5" fillId="0" borderId="0" xfId="0" applyNumberFormat="1" applyFont="1" applyFill="1" applyBorder="1" applyAlignment="1" applyProtection="1">
      <alignment vertical="top" wrapText="1"/>
      <protection locked="0"/>
    </xf>
    <xf numFmtId="164" fontId="5" fillId="0" borderId="39" xfId="0" applyNumberFormat="1" applyFont="1" applyFill="1" applyBorder="1" applyAlignment="1" applyProtection="1">
      <alignment vertical="top" wrapText="1"/>
      <protection locked="0"/>
    </xf>
    <xf numFmtId="0" fontId="0" fillId="0" borderId="24" xfId="0" applyFill="1" applyBorder="1"/>
    <xf numFmtId="164" fontId="0" fillId="5" borderId="51" xfId="0" applyNumberFormat="1" applyFont="1" applyFill="1" applyBorder="1" applyAlignment="1" applyProtection="1">
      <alignment horizontal="right"/>
      <protection locked="0"/>
    </xf>
    <xf numFmtId="0" fontId="0" fillId="13" borderId="24" xfId="0" applyFill="1" applyBorder="1" applyProtection="1"/>
    <xf numFmtId="0" fontId="0" fillId="13" borderId="0" xfId="0" applyFill="1" applyBorder="1" applyProtection="1"/>
    <xf numFmtId="0" fontId="0" fillId="13" borderId="39" xfId="0" applyFill="1" applyBorder="1" applyProtection="1"/>
    <xf numFmtId="164" fontId="24" fillId="0" borderId="4" xfId="0" applyNumberFormat="1" applyFont="1" applyBorder="1" applyProtection="1">
      <protection locked="0"/>
    </xf>
    <xf numFmtId="164" fontId="24" fillId="0" borderId="51" xfId="0" applyNumberFormat="1" applyFont="1" applyFill="1" applyBorder="1" applyProtection="1">
      <protection locked="0"/>
    </xf>
    <xf numFmtId="164" fontId="24" fillId="0" borderId="13" xfId="0" applyNumberFormat="1" applyFont="1" applyBorder="1" applyProtection="1">
      <protection locked="0"/>
    </xf>
    <xf numFmtId="164" fontId="24" fillId="13" borderId="43" xfId="0" applyNumberFormat="1" applyFont="1" applyFill="1" applyBorder="1" applyProtection="1">
      <protection locked="0"/>
    </xf>
    <xf numFmtId="0" fontId="30" fillId="0" borderId="24" xfId="2" applyFont="1" applyBorder="1" applyProtection="1"/>
    <xf numFmtId="164" fontId="31" fillId="10" borderId="51" xfId="0" applyNumberFormat="1" applyFont="1" applyFill="1" applyBorder="1" applyAlignment="1" applyProtection="1">
      <alignment horizontal="right"/>
      <protection locked="0"/>
    </xf>
    <xf numFmtId="164" fontId="0" fillId="0" borderId="29" xfId="0" applyNumberFormat="1" applyBorder="1" applyAlignment="1" applyProtection="1">
      <alignment horizontal="center" vertical="center"/>
    </xf>
    <xf numFmtId="164" fontId="0" fillId="0" borderId="22" xfId="0" applyNumberFormat="1" applyBorder="1" applyAlignment="1" applyProtection="1">
      <alignment horizontal="center" vertical="center"/>
    </xf>
    <xf numFmtId="0" fontId="0" fillId="0" borderId="32" xfId="0" applyFont="1" applyBorder="1" applyAlignment="1" applyProtection="1">
      <alignment horizontal="center" vertical="center" wrapText="1"/>
    </xf>
    <xf numFmtId="0" fontId="0" fillId="0" borderId="23" xfId="0" applyFont="1" applyBorder="1" applyAlignment="1" applyProtection="1">
      <alignment horizontal="center" vertical="center" wrapText="1"/>
    </xf>
    <xf numFmtId="0" fontId="1" fillId="0" borderId="27" xfId="0" applyFont="1" applyBorder="1" applyAlignment="1" applyProtection="1">
      <alignment horizontal="center" vertical="center" wrapText="1"/>
    </xf>
    <xf numFmtId="0" fontId="1" fillId="0" borderId="26" xfId="0" applyFont="1" applyBorder="1" applyAlignment="1" applyProtection="1">
      <alignment horizontal="center" vertical="center" wrapText="1"/>
    </xf>
    <xf numFmtId="0" fontId="1" fillId="0" borderId="33" xfId="0" applyFont="1" applyBorder="1" applyAlignment="1" applyProtection="1">
      <alignment horizontal="center" vertical="center" wrapText="1"/>
    </xf>
    <xf numFmtId="0" fontId="18" fillId="0" borderId="19" xfId="0" applyFont="1" applyBorder="1" applyAlignment="1" applyProtection="1">
      <alignment horizontal="center" vertical="center"/>
    </xf>
    <xf numFmtId="0" fontId="18" fillId="0" borderId="20" xfId="0" applyFont="1" applyBorder="1" applyAlignment="1" applyProtection="1">
      <alignment horizontal="center" vertical="center"/>
    </xf>
    <xf numFmtId="0" fontId="18" fillId="0" borderId="21" xfId="0" applyFont="1" applyBorder="1" applyAlignment="1" applyProtection="1">
      <alignment horizontal="center" vertical="center"/>
    </xf>
    <xf numFmtId="0" fontId="1" fillId="4" borderId="30" xfId="0" applyFont="1" applyFill="1" applyBorder="1" applyAlignment="1" applyProtection="1">
      <alignment horizontal="center" vertical="center" wrapText="1"/>
    </xf>
    <xf numFmtId="0" fontId="1" fillId="4" borderId="28" xfId="0" applyFont="1" applyFill="1" applyBorder="1" applyAlignment="1" applyProtection="1">
      <alignment horizontal="center" vertical="center" wrapText="1"/>
    </xf>
    <xf numFmtId="0" fontId="1" fillId="4" borderId="31" xfId="0" applyFont="1" applyFill="1" applyBorder="1" applyAlignment="1" applyProtection="1">
      <alignment horizontal="center" vertical="center" wrapText="1"/>
    </xf>
    <xf numFmtId="0" fontId="1" fillId="0" borderId="29" xfId="0" applyFont="1" applyBorder="1" applyAlignment="1" applyProtection="1">
      <alignment horizontal="center" vertical="center"/>
    </xf>
    <xf numFmtId="0" fontId="1" fillId="0" borderId="40" xfId="0" applyFont="1" applyBorder="1" applyAlignment="1" applyProtection="1">
      <alignment horizontal="center" vertical="center"/>
    </xf>
    <xf numFmtId="0" fontId="1" fillId="0" borderId="24" xfId="0" applyFont="1" applyBorder="1" applyAlignment="1" applyProtection="1">
      <alignment horizontal="center" vertical="center"/>
    </xf>
    <xf numFmtId="0" fontId="1" fillId="0" borderId="36" xfId="0" applyFont="1" applyBorder="1" applyAlignment="1" applyProtection="1">
      <alignment horizontal="center" vertical="center"/>
    </xf>
    <xf numFmtId="0" fontId="0" fillId="0" borderId="37" xfId="0" applyBorder="1" applyAlignment="1" applyProtection="1">
      <alignment horizontal="center"/>
    </xf>
    <xf numFmtId="0" fontId="0" fillId="0" borderId="20" xfId="0" applyBorder="1" applyAlignment="1" applyProtection="1">
      <alignment horizontal="center"/>
    </xf>
    <xf numFmtId="164" fontId="1" fillId="0" borderId="42" xfId="0" applyNumberFormat="1" applyFont="1" applyFill="1" applyBorder="1" applyAlignment="1" applyProtection="1">
      <alignment horizontal="left"/>
      <protection locked="0"/>
    </xf>
    <xf numFmtId="164" fontId="1" fillId="0" borderId="43" xfId="0" applyNumberFormat="1" applyFont="1" applyFill="1" applyBorder="1" applyAlignment="1" applyProtection="1">
      <alignment horizontal="left"/>
      <protection locked="0"/>
    </xf>
    <xf numFmtId="0" fontId="1" fillId="0" borderId="27" xfId="0" applyFont="1" applyFill="1" applyBorder="1" applyAlignment="1" applyProtection="1">
      <alignment horizontal="center" wrapText="1"/>
    </xf>
    <xf numFmtId="0" fontId="1" fillId="0" borderId="26" xfId="0" applyFont="1" applyFill="1" applyBorder="1" applyAlignment="1" applyProtection="1">
      <alignment horizontal="center" wrapText="1"/>
    </xf>
    <xf numFmtId="0" fontId="1" fillId="0" borderId="32" xfId="0" applyFont="1" applyBorder="1" applyAlignment="1" applyProtection="1">
      <alignment horizontal="center" vertical="center" wrapText="1"/>
    </xf>
    <xf numFmtId="0" fontId="1" fillId="0" borderId="23" xfId="0" applyFont="1" applyBorder="1" applyAlignment="1" applyProtection="1">
      <alignment horizontal="center" vertical="center" wrapText="1"/>
    </xf>
    <xf numFmtId="164" fontId="9" fillId="5" borderId="44" xfId="0" applyNumberFormat="1" applyFont="1" applyFill="1" applyBorder="1" applyAlignment="1" applyProtection="1">
      <alignment horizontal="center"/>
    </xf>
    <xf numFmtId="164" fontId="9" fillId="5" borderId="45" xfId="0" applyNumberFormat="1" applyFont="1" applyFill="1" applyBorder="1" applyAlignment="1" applyProtection="1">
      <alignment horizontal="center"/>
    </xf>
    <xf numFmtId="164" fontId="9" fillId="5" borderId="61" xfId="0" applyNumberFormat="1" applyFont="1" applyFill="1" applyBorder="1" applyAlignment="1" applyProtection="1">
      <alignment horizontal="center"/>
    </xf>
    <xf numFmtId="164" fontId="9" fillId="5" borderId="55" xfId="0" applyNumberFormat="1" applyFont="1" applyFill="1" applyBorder="1" applyAlignment="1" applyProtection="1">
      <alignment horizontal="center"/>
    </xf>
    <xf numFmtId="0" fontId="1" fillId="0" borderId="44" xfId="0" applyFont="1" applyBorder="1" applyAlignment="1" applyProtection="1">
      <alignment horizontal="center"/>
    </xf>
    <xf numFmtId="0" fontId="1" fillId="0" borderId="45" xfId="0" applyFont="1" applyBorder="1" applyAlignment="1" applyProtection="1">
      <alignment horizontal="center"/>
    </xf>
    <xf numFmtId="164" fontId="0" fillId="0" borderId="29" xfId="0" applyNumberFormat="1" applyFont="1" applyBorder="1" applyAlignment="1" applyProtection="1">
      <alignment horizontal="center" vertical="center"/>
    </xf>
    <xf numFmtId="164" fontId="0" fillId="0" borderId="22" xfId="0" applyNumberFormat="1" applyFont="1" applyBorder="1" applyAlignment="1" applyProtection="1">
      <alignment horizontal="center" vertical="center"/>
    </xf>
    <xf numFmtId="0" fontId="0" fillId="0" borderId="32" xfId="0" applyFont="1" applyBorder="1" applyAlignment="1" applyProtection="1">
      <alignment horizontal="center" vertical="center"/>
    </xf>
    <xf numFmtId="0" fontId="0" fillId="0" borderId="23" xfId="0" applyFont="1" applyBorder="1" applyAlignment="1" applyProtection="1">
      <alignment horizontal="center" vertical="center"/>
    </xf>
    <xf numFmtId="0" fontId="16" fillId="0" borderId="55" xfId="0" applyFont="1" applyFill="1" applyBorder="1" applyAlignment="1" applyProtection="1">
      <alignment horizontal="center" vertical="center"/>
    </xf>
    <xf numFmtId="0" fontId="16" fillId="0" borderId="50" xfId="0" applyFont="1" applyFill="1" applyBorder="1" applyAlignment="1" applyProtection="1">
      <alignment horizontal="center" vertical="center"/>
    </xf>
    <xf numFmtId="0" fontId="3" fillId="0" borderId="0" xfId="0" applyFont="1" applyFill="1" applyAlignment="1" applyProtection="1">
      <alignment horizontal="left"/>
      <protection locked="0"/>
    </xf>
    <xf numFmtId="0" fontId="0" fillId="0" borderId="0" xfId="0" applyFont="1" applyFill="1" applyAlignment="1" applyProtection="1">
      <alignment horizontal="left"/>
      <protection locked="0"/>
    </xf>
    <xf numFmtId="0" fontId="1" fillId="12" borderId="60" xfId="0" applyFont="1" applyFill="1" applyBorder="1" applyAlignment="1" applyProtection="1">
      <alignment horizontal="left" vertical="center"/>
    </xf>
    <xf numFmtId="0" fontId="1" fillId="12" borderId="49" xfId="0" applyFont="1" applyFill="1" applyBorder="1" applyAlignment="1" applyProtection="1">
      <alignment horizontal="left" vertical="center"/>
    </xf>
    <xf numFmtId="0" fontId="1" fillId="12" borderId="61" xfId="0" applyFont="1" applyFill="1" applyBorder="1" applyAlignment="1" applyProtection="1">
      <alignment horizontal="left" vertical="center"/>
    </xf>
    <xf numFmtId="0" fontId="1" fillId="12" borderId="30" xfId="0" applyFont="1" applyFill="1" applyBorder="1" applyAlignment="1" applyProtection="1">
      <alignment horizontal="left" vertical="center"/>
    </xf>
    <xf numFmtId="0" fontId="1" fillId="12" borderId="62" xfId="0" applyFont="1" applyFill="1" applyBorder="1" applyAlignment="1" applyProtection="1">
      <alignment horizontal="left" vertical="center"/>
    </xf>
    <xf numFmtId="0" fontId="1" fillId="12" borderId="35" xfId="0" applyFont="1" applyFill="1" applyBorder="1" applyAlignment="1" applyProtection="1">
      <alignment horizontal="left" vertical="center"/>
    </xf>
    <xf numFmtId="0" fontId="1" fillId="12" borderId="23" xfId="0" applyFont="1" applyFill="1" applyBorder="1" applyAlignment="1" applyProtection="1">
      <alignment horizontal="left" vertical="center"/>
    </xf>
    <xf numFmtId="164" fontId="15" fillId="14" borderId="5" xfId="0" applyNumberFormat="1" applyFont="1" applyFill="1" applyBorder="1" applyAlignment="1" applyProtection="1">
      <alignment horizontal="center" vertical="center" wrapText="1"/>
    </xf>
    <xf numFmtId="164" fontId="15" fillId="14" borderId="6" xfId="0" applyNumberFormat="1" applyFont="1" applyFill="1" applyBorder="1" applyAlignment="1" applyProtection="1">
      <alignment horizontal="center" vertical="center" wrapText="1"/>
    </xf>
    <xf numFmtId="164" fontId="1" fillId="0" borderId="63" xfId="0" applyNumberFormat="1" applyFont="1" applyFill="1" applyBorder="1" applyAlignment="1" applyProtection="1">
      <alignment horizontal="right"/>
      <protection locked="0"/>
    </xf>
    <xf numFmtId="164" fontId="1" fillId="0" borderId="64" xfId="0" applyNumberFormat="1" applyFont="1" applyFill="1" applyBorder="1" applyAlignment="1" applyProtection="1">
      <alignment horizontal="right"/>
      <protection locked="0"/>
    </xf>
    <xf numFmtId="10" fontId="1" fillId="0" borderId="32" xfId="0" applyNumberFormat="1" applyFont="1" applyBorder="1" applyAlignment="1" applyProtection="1">
      <alignment horizontal="center" vertical="center" wrapText="1"/>
    </xf>
    <xf numFmtId="10" fontId="1" fillId="0" borderId="16" xfId="0" applyNumberFormat="1" applyFont="1" applyBorder="1" applyAlignment="1" applyProtection="1">
      <alignment horizontal="center" vertical="center" wrapText="1"/>
    </xf>
    <xf numFmtId="10" fontId="1" fillId="0" borderId="23" xfId="0" applyNumberFormat="1" applyFont="1" applyBorder="1" applyAlignment="1" applyProtection="1">
      <alignment horizontal="center" vertical="center" wrapText="1"/>
    </xf>
    <xf numFmtId="10" fontId="17" fillId="0" borderId="32" xfId="0" applyNumberFormat="1" applyFont="1" applyFill="1" applyBorder="1" applyAlignment="1" applyProtection="1">
      <alignment horizontal="center" vertical="center" wrapText="1"/>
    </xf>
    <xf numFmtId="10" fontId="17" fillId="0" borderId="16" xfId="0" applyNumberFormat="1" applyFont="1" applyFill="1" applyBorder="1" applyAlignment="1" applyProtection="1">
      <alignment horizontal="center" vertical="center" wrapText="1"/>
    </xf>
    <xf numFmtId="10" fontId="17" fillId="0" borderId="23" xfId="0" applyNumberFormat="1" applyFont="1" applyFill="1" applyBorder="1" applyAlignment="1" applyProtection="1">
      <alignment horizontal="center" vertical="center" wrapText="1"/>
    </xf>
    <xf numFmtId="0" fontId="1" fillId="3" borderId="44" xfId="0" applyFont="1" applyFill="1" applyBorder="1" applyAlignment="1" applyProtection="1">
      <alignment horizontal="center" vertical="center" wrapText="1"/>
    </xf>
    <xf numFmtId="0" fontId="1" fillId="3" borderId="45" xfId="0" applyFont="1" applyFill="1" applyBorder="1" applyAlignment="1" applyProtection="1">
      <alignment horizontal="center" vertical="center" wrapText="1"/>
    </xf>
    <xf numFmtId="0" fontId="1" fillId="3" borderId="58" xfId="0" applyFont="1" applyFill="1" applyBorder="1" applyAlignment="1" applyProtection="1">
      <alignment horizontal="center" vertical="center" wrapText="1"/>
    </xf>
    <xf numFmtId="164" fontId="5" fillId="0" borderId="24" xfId="0" applyNumberFormat="1" applyFont="1" applyFill="1" applyBorder="1" applyAlignment="1" applyProtection="1">
      <alignment horizontal="left" vertical="top" wrapText="1"/>
      <protection locked="0"/>
    </xf>
    <xf numFmtId="164" fontId="5" fillId="0" borderId="0" xfId="0" applyNumberFormat="1" applyFont="1" applyFill="1" applyBorder="1" applyAlignment="1" applyProtection="1">
      <alignment horizontal="left" vertical="top" wrapText="1"/>
      <protection locked="0"/>
    </xf>
    <xf numFmtId="164" fontId="5" fillId="0" borderId="39" xfId="0" applyNumberFormat="1" applyFont="1" applyFill="1" applyBorder="1" applyAlignment="1" applyProtection="1">
      <alignment horizontal="left" vertical="top" wrapText="1"/>
      <protection locked="0"/>
    </xf>
    <xf numFmtId="164" fontId="5" fillId="0" borderId="10" xfId="0" applyNumberFormat="1" applyFont="1" applyFill="1" applyBorder="1" applyAlignment="1" applyProtection="1">
      <alignment horizontal="left" vertical="top" wrapText="1"/>
      <protection locked="0"/>
    </xf>
    <xf numFmtId="164" fontId="5" fillId="0" borderId="54" xfId="0" applyNumberFormat="1" applyFont="1" applyFill="1" applyBorder="1" applyAlignment="1" applyProtection="1">
      <alignment horizontal="left" vertical="top" wrapText="1"/>
      <protection locked="0"/>
    </xf>
    <xf numFmtId="164" fontId="5" fillId="0" borderId="12" xfId="0" applyNumberFormat="1" applyFont="1" applyFill="1" applyBorder="1" applyAlignment="1" applyProtection="1">
      <alignment horizontal="left" vertical="top" wrapText="1"/>
      <protection locked="0"/>
    </xf>
    <xf numFmtId="0" fontId="1" fillId="0" borderId="0" xfId="0" applyFont="1" applyFill="1" applyBorder="1" applyAlignment="1" applyProtection="1">
      <alignment horizontal="left"/>
      <protection locked="0"/>
    </xf>
    <xf numFmtId="0" fontId="1" fillId="13" borderId="0" xfId="0" applyFont="1" applyFill="1" applyBorder="1" applyAlignment="1" applyProtection="1">
      <alignment horizontal="left"/>
      <protection locked="0"/>
    </xf>
    <xf numFmtId="0" fontId="1" fillId="0" borderId="24" xfId="0" applyFont="1" applyFill="1" applyBorder="1" applyAlignment="1" applyProtection="1">
      <alignment horizontal="left"/>
      <protection locked="0"/>
    </xf>
    <xf numFmtId="0" fontId="1" fillId="0" borderId="39" xfId="0" applyFont="1" applyFill="1" applyBorder="1" applyAlignment="1" applyProtection="1">
      <alignment horizontal="left"/>
      <protection locked="0"/>
    </xf>
    <xf numFmtId="164" fontId="1" fillId="12" borderId="42" xfId="0" applyNumberFormat="1" applyFont="1" applyFill="1" applyBorder="1" applyAlignment="1" applyProtection="1">
      <alignment horizontal="left"/>
      <protection locked="0"/>
    </xf>
    <xf numFmtId="164" fontId="1" fillId="12" borderId="43" xfId="0" applyNumberFormat="1" applyFont="1" applyFill="1" applyBorder="1" applyAlignment="1" applyProtection="1">
      <alignment horizontal="left"/>
      <protection locked="0"/>
    </xf>
  </cellXfs>
  <cellStyles count="3">
    <cellStyle name="Normální" xfId="0" builtinId="0"/>
    <cellStyle name="Normální 2" xfId="1" xr:uid="{00000000-0005-0000-0000-000001000000}"/>
    <cellStyle name="normální_Tabulka školy, návrh rozpočtu" xfId="2" xr:uid="{00000000-0005-0000-0000-000002000000}"/>
  </cellStyles>
  <dxfs count="10">
    <dxf>
      <font>
        <color theme="0"/>
      </font>
      <numFmt numFmtId="166" formatCode=";;;"/>
    </dxf>
    <dxf>
      <numFmt numFmtId="166" formatCode=";;;"/>
    </dxf>
    <dxf>
      <font>
        <color theme="0"/>
      </font>
      <numFmt numFmtId="166" formatCode=";;;"/>
    </dxf>
    <dxf>
      <numFmt numFmtId="166" formatCode=";;;"/>
    </dxf>
    <dxf>
      <font>
        <color theme="0"/>
      </font>
      <numFmt numFmtId="166" formatCode=";;;"/>
    </dxf>
    <dxf>
      <numFmt numFmtId="166" formatCode=";;;"/>
    </dxf>
    <dxf>
      <font>
        <color theme="0"/>
      </font>
      <numFmt numFmtId="166" formatCode=";;;"/>
    </dxf>
    <dxf>
      <numFmt numFmtId="166" formatCode=";;;"/>
    </dxf>
    <dxf>
      <font>
        <color theme="0"/>
      </font>
      <numFmt numFmtId="166" formatCode=";;;"/>
    </dxf>
    <dxf>
      <numFmt numFmtId="166" formatCode=";;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V263"/>
  <sheetViews>
    <sheetView showGridLines="0" tabSelected="1" topLeftCell="A4" zoomScale="69" zoomScaleNormal="69" zoomScaleSheetLayoutView="80" workbookViewId="0">
      <selection activeCell="C29" sqref="C29"/>
    </sheetView>
  </sheetViews>
  <sheetFormatPr defaultColWidth="0" defaultRowHeight="14.4" zeroHeight="1" x14ac:dyDescent="0.3"/>
  <cols>
    <col min="1" max="1" width="4.5546875" customWidth="1"/>
    <col min="2" max="2" width="9.109375" customWidth="1"/>
    <col min="3" max="3" width="65.6640625" customWidth="1"/>
    <col min="4" max="4" width="16.5546875" customWidth="1"/>
    <col min="5" max="5" width="17.88671875" bestFit="1" customWidth="1"/>
    <col min="6" max="6" width="16.88671875" bestFit="1" customWidth="1"/>
    <col min="7" max="7" width="21.33203125" bestFit="1" customWidth="1"/>
    <col min="8" max="9" width="11.33203125" customWidth="1"/>
    <col min="10" max="10" width="16.109375" bestFit="1" customWidth="1"/>
    <col min="11" max="11" width="15" customWidth="1"/>
    <col min="12" max="12" width="13.6640625" bestFit="1" customWidth="1"/>
    <col min="13" max="13" width="17.77734375" style="1" bestFit="1" customWidth="1"/>
    <col min="14" max="15" width="11.33203125" customWidth="1"/>
    <col min="16" max="16" width="15" customWidth="1"/>
    <col min="17" max="17" width="6.109375" customWidth="1"/>
    <col min="18" max="19" width="9.109375" hidden="1" customWidth="1"/>
    <col min="20" max="22" width="0" hidden="1" customWidth="1"/>
    <col min="23" max="16384" width="9.109375" hidden="1"/>
  </cols>
  <sheetData>
    <row r="1" spans="1:19" x14ac:dyDescent="0.3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6"/>
      <c r="N1" s="5"/>
      <c r="O1" s="5"/>
      <c r="P1" s="5"/>
      <c r="Q1" s="5"/>
      <c r="R1" s="4"/>
      <c r="S1" s="4"/>
    </row>
    <row r="2" spans="1:19" ht="21" x14ac:dyDescent="0.4">
      <c r="A2" s="5"/>
      <c r="B2" s="7" t="s">
        <v>101</v>
      </c>
      <c r="C2" s="5"/>
      <c r="D2" s="5"/>
      <c r="E2" s="5"/>
      <c r="F2" s="5"/>
      <c r="G2" s="5"/>
      <c r="H2" s="5"/>
      <c r="I2" s="5"/>
      <c r="J2" s="5"/>
      <c r="K2" s="5"/>
      <c r="L2" s="5"/>
      <c r="M2" s="6"/>
      <c r="N2" s="5"/>
      <c r="O2" s="5"/>
      <c r="P2" s="5"/>
      <c r="Q2" s="5"/>
      <c r="R2" s="4"/>
      <c r="S2" s="4"/>
    </row>
    <row r="3" spans="1:19" ht="7.5" customHeight="1" x14ac:dyDescent="0.3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6"/>
      <c r="N3" s="5"/>
      <c r="O3" s="5"/>
      <c r="P3" s="5"/>
      <c r="Q3" s="5"/>
      <c r="R3" s="4"/>
      <c r="S3" s="4"/>
    </row>
    <row r="4" spans="1:19" ht="21" x14ac:dyDescent="0.4">
      <c r="A4" s="5"/>
      <c r="B4" s="5" t="s">
        <v>43</v>
      </c>
      <c r="C4" s="5"/>
      <c r="D4" s="240" t="s">
        <v>102</v>
      </c>
      <c r="E4" s="240"/>
      <c r="F4" s="240"/>
      <c r="G4" s="240"/>
      <c r="H4" s="240"/>
      <c r="I4" s="240"/>
      <c r="J4" s="240"/>
      <c r="K4" s="240"/>
      <c r="L4" s="240"/>
      <c r="M4" s="240"/>
      <c r="N4" s="240"/>
      <c r="O4" s="240"/>
      <c r="P4" s="240"/>
      <c r="Q4" s="5"/>
      <c r="R4" s="4"/>
      <c r="S4" s="4"/>
    </row>
    <row r="5" spans="1:19" ht="3.75" customHeight="1" x14ac:dyDescent="0.3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6"/>
      <c r="N5" s="5"/>
      <c r="O5" s="5"/>
      <c r="P5" s="5"/>
      <c r="Q5" s="5"/>
      <c r="R5" s="4"/>
      <c r="S5" s="4"/>
    </row>
    <row r="6" spans="1:19" x14ac:dyDescent="0.3">
      <c r="A6" s="5"/>
      <c r="B6" s="5" t="s">
        <v>44</v>
      </c>
      <c r="C6" s="5"/>
      <c r="D6" s="80">
        <v>46789766</v>
      </c>
      <c r="E6" s="5"/>
      <c r="F6" s="5"/>
      <c r="G6" s="5"/>
      <c r="H6" s="5"/>
      <c r="I6" s="5"/>
      <c r="J6" s="5"/>
      <c r="K6" s="5"/>
      <c r="L6" s="5"/>
      <c r="M6" s="6"/>
      <c r="N6" s="5"/>
      <c r="O6" s="5"/>
      <c r="P6" s="5"/>
      <c r="Q6" s="5"/>
      <c r="R6" s="4"/>
      <c r="S6" s="4"/>
    </row>
    <row r="7" spans="1:19" ht="3.75" customHeight="1" x14ac:dyDescent="0.3">
      <c r="A7" s="5"/>
      <c r="B7" s="5"/>
      <c r="C7" s="5"/>
      <c r="D7" s="8"/>
      <c r="E7" s="5"/>
      <c r="F7" s="5"/>
      <c r="G7" s="5"/>
      <c r="H7" s="5"/>
      <c r="I7" s="5"/>
      <c r="J7" s="5"/>
      <c r="K7" s="5"/>
      <c r="L7" s="5"/>
      <c r="M7" s="6"/>
      <c r="N7" s="5"/>
      <c r="O7" s="5"/>
      <c r="P7" s="5"/>
      <c r="Q7" s="5"/>
      <c r="R7" s="4"/>
      <c r="S7" s="4"/>
    </row>
    <row r="8" spans="1:19" x14ac:dyDescent="0.3">
      <c r="A8" s="5"/>
      <c r="B8" s="5" t="s">
        <v>45</v>
      </c>
      <c r="C8" s="5"/>
      <c r="D8" s="241" t="s">
        <v>103</v>
      </c>
      <c r="E8" s="241"/>
      <c r="F8" s="241"/>
      <c r="G8" s="241"/>
      <c r="H8" s="241"/>
      <c r="I8" s="241"/>
      <c r="J8" s="241"/>
      <c r="K8" s="241"/>
      <c r="L8" s="241"/>
      <c r="M8" s="241"/>
      <c r="N8" s="241"/>
      <c r="O8" s="241"/>
      <c r="P8" s="241"/>
      <c r="Q8" s="5"/>
      <c r="R8" s="4"/>
      <c r="S8" s="4"/>
    </row>
    <row r="9" spans="1:19" ht="15" thickBot="1" x14ac:dyDescent="0.3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6"/>
      <c r="N9" s="5"/>
      <c r="O9" s="5"/>
      <c r="P9" s="5"/>
      <c r="Q9" s="5"/>
      <c r="R9" s="4"/>
      <c r="S9" s="4"/>
    </row>
    <row r="10" spans="1:19" ht="29.25" customHeight="1" thickBot="1" x14ac:dyDescent="0.35">
      <c r="A10" s="5"/>
      <c r="B10" s="207" t="s">
        <v>37</v>
      </c>
      <c r="C10" s="216" t="s">
        <v>38</v>
      </c>
      <c r="D10" s="210" t="s">
        <v>100</v>
      </c>
      <c r="E10" s="211"/>
      <c r="F10" s="211"/>
      <c r="G10" s="211"/>
      <c r="H10" s="211"/>
      <c r="I10" s="212"/>
      <c r="J10" s="210" t="s">
        <v>99</v>
      </c>
      <c r="K10" s="211"/>
      <c r="L10" s="211"/>
      <c r="M10" s="211"/>
      <c r="N10" s="211"/>
      <c r="O10" s="212"/>
      <c r="P10" s="253" t="s">
        <v>71</v>
      </c>
      <c r="Q10" s="5"/>
    </row>
    <row r="11" spans="1:19" ht="29.4" thickBot="1" x14ac:dyDescent="0.35">
      <c r="A11" s="5"/>
      <c r="B11" s="208"/>
      <c r="C11" s="217"/>
      <c r="D11" s="213" t="s">
        <v>39</v>
      </c>
      <c r="E11" s="214"/>
      <c r="F11" s="214"/>
      <c r="G11" s="215"/>
      <c r="H11" s="9" t="s">
        <v>40</v>
      </c>
      <c r="I11" s="9" t="s">
        <v>62</v>
      </c>
      <c r="J11" s="213" t="s">
        <v>39</v>
      </c>
      <c r="K11" s="214"/>
      <c r="L11" s="214"/>
      <c r="M11" s="215"/>
      <c r="N11" s="9" t="s">
        <v>40</v>
      </c>
      <c r="O11" s="9" t="s">
        <v>62</v>
      </c>
      <c r="P11" s="254"/>
      <c r="Q11" s="5"/>
    </row>
    <row r="12" spans="1:19" ht="15" thickBot="1" x14ac:dyDescent="0.35">
      <c r="A12" s="5"/>
      <c r="B12" s="208"/>
      <c r="C12" s="218"/>
      <c r="D12" s="259" t="s">
        <v>63</v>
      </c>
      <c r="E12" s="260"/>
      <c r="F12" s="260"/>
      <c r="G12" s="260"/>
      <c r="H12" s="260"/>
      <c r="I12" s="261"/>
      <c r="J12" s="259" t="s">
        <v>63</v>
      </c>
      <c r="K12" s="260"/>
      <c r="L12" s="260"/>
      <c r="M12" s="260"/>
      <c r="N12" s="260"/>
      <c r="O12" s="261"/>
      <c r="P12" s="254"/>
      <c r="Q12" s="5"/>
    </row>
    <row r="13" spans="1:19" ht="15" thickBot="1" x14ac:dyDescent="0.35">
      <c r="A13" s="5"/>
      <c r="B13" s="209"/>
      <c r="C13" s="219"/>
      <c r="D13" s="220" t="s">
        <v>58</v>
      </c>
      <c r="E13" s="221"/>
      <c r="F13" s="221"/>
      <c r="G13" s="203" t="s">
        <v>64</v>
      </c>
      <c r="H13" s="205" t="s">
        <v>67</v>
      </c>
      <c r="I13" s="226" t="s">
        <v>63</v>
      </c>
      <c r="J13" s="220" t="s">
        <v>58</v>
      </c>
      <c r="K13" s="221"/>
      <c r="L13" s="221"/>
      <c r="M13" s="203" t="s">
        <v>64</v>
      </c>
      <c r="N13" s="205" t="s">
        <v>67</v>
      </c>
      <c r="O13" s="226" t="s">
        <v>63</v>
      </c>
      <c r="P13" s="254"/>
      <c r="Q13" s="5"/>
    </row>
    <row r="14" spans="1:19" ht="15" thickBot="1" x14ac:dyDescent="0.35">
      <c r="A14" s="5"/>
      <c r="B14" s="10"/>
      <c r="C14" s="11"/>
      <c r="D14" s="146" t="s">
        <v>59</v>
      </c>
      <c r="E14" s="147" t="s">
        <v>98</v>
      </c>
      <c r="F14" s="147" t="s">
        <v>60</v>
      </c>
      <c r="G14" s="204"/>
      <c r="H14" s="206"/>
      <c r="I14" s="227"/>
      <c r="J14" s="146" t="s">
        <v>59</v>
      </c>
      <c r="K14" s="147" t="s">
        <v>98</v>
      </c>
      <c r="L14" s="147" t="s">
        <v>60</v>
      </c>
      <c r="M14" s="204"/>
      <c r="N14" s="206"/>
      <c r="O14" s="227"/>
      <c r="P14" s="255"/>
      <c r="Q14" s="5"/>
    </row>
    <row r="15" spans="1:19" x14ac:dyDescent="0.3">
      <c r="A15" s="5"/>
      <c r="B15" s="36" t="s">
        <v>0</v>
      </c>
      <c r="C15" s="131" t="s">
        <v>52</v>
      </c>
      <c r="D15" s="12"/>
      <c r="E15" s="13"/>
      <c r="F15" s="59">
        <v>2000</v>
      </c>
      <c r="G15" s="63">
        <f>SUM(D15:F15)</f>
        <v>2000</v>
      </c>
      <c r="H15" s="64">
        <v>270</v>
      </c>
      <c r="I15" s="14">
        <f>G15+H15</f>
        <v>2270</v>
      </c>
      <c r="J15" s="12"/>
      <c r="K15" s="13"/>
      <c r="L15" s="59">
        <v>2000</v>
      </c>
      <c r="M15" s="63">
        <f>SUM(J15:L15)</f>
        <v>2000</v>
      </c>
      <c r="N15" s="182">
        <v>95</v>
      </c>
      <c r="O15" s="14">
        <f>M15+N15</f>
        <v>2095</v>
      </c>
      <c r="P15" s="172">
        <f>(O15-I15)/I15</f>
        <v>-7.7092511013215861E-2</v>
      </c>
      <c r="Q15" s="5"/>
    </row>
    <row r="16" spans="1:19" x14ac:dyDescent="0.3">
      <c r="A16" s="5"/>
      <c r="B16" s="15" t="s">
        <v>1</v>
      </c>
      <c r="C16" s="132" t="s">
        <v>61</v>
      </c>
      <c r="D16" s="60">
        <v>4723.3999999999996</v>
      </c>
      <c r="E16" s="16"/>
      <c r="F16" s="16"/>
      <c r="G16" s="63">
        <f t="shared" ref="G16:G23" si="0">SUM(D16:F16)</f>
        <v>4723.3999999999996</v>
      </c>
      <c r="H16" s="65"/>
      <c r="I16" s="14">
        <f t="shared" ref="I16:I23" si="1">G16+H16</f>
        <v>4723.3999999999996</v>
      </c>
      <c r="J16" s="202">
        <v>4357.2</v>
      </c>
      <c r="K16" s="16"/>
      <c r="L16" s="16"/>
      <c r="M16" s="63">
        <f t="shared" ref="M16:M23" si="2">SUM(J16:L16)</f>
        <v>4357.2</v>
      </c>
      <c r="N16" s="65"/>
      <c r="O16" s="14">
        <f t="shared" ref="O16:O20" si="3">M16+N16</f>
        <v>4357.2</v>
      </c>
      <c r="P16" s="172">
        <f>(O16-I16)/I16</f>
        <v>-7.7528898674683461E-2</v>
      </c>
      <c r="Q16" s="5"/>
    </row>
    <row r="17" spans="1:17" x14ac:dyDescent="0.3">
      <c r="A17" s="5"/>
      <c r="B17" s="15" t="s">
        <v>3</v>
      </c>
      <c r="C17" s="133" t="s">
        <v>84</v>
      </c>
      <c r="D17" s="161">
        <v>736.2</v>
      </c>
      <c r="E17" s="162"/>
      <c r="F17" s="162"/>
      <c r="G17" s="63">
        <f t="shared" si="0"/>
        <v>736.2</v>
      </c>
      <c r="H17" s="66"/>
      <c r="I17" s="14">
        <f t="shared" si="1"/>
        <v>736.2</v>
      </c>
      <c r="J17" s="193">
        <v>736.2</v>
      </c>
      <c r="K17" s="17"/>
      <c r="L17" s="16"/>
      <c r="M17" s="63">
        <f t="shared" si="2"/>
        <v>736.2</v>
      </c>
      <c r="N17" s="66"/>
      <c r="O17" s="14">
        <f t="shared" si="3"/>
        <v>736.2</v>
      </c>
      <c r="P17" s="173">
        <f t="shared" ref="P17:P23" si="4">(O17-I17)/I17</f>
        <v>0</v>
      </c>
      <c r="Q17" s="5"/>
    </row>
    <row r="18" spans="1:17" x14ac:dyDescent="0.3">
      <c r="A18" s="5"/>
      <c r="B18" s="15" t="s">
        <v>5</v>
      </c>
      <c r="C18" s="134" t="s">
        <v>53</v>
      </c>
      <c r="D18" s="163"/>
      <c r="E18" s="164">
        <v>37594.6</v>
      </c>
      <c r="F18" s="162"/>
      <c r="G18" s="63">
        <f t="shared" si="0"/>
        <v>37594.6</v>
      </c>
      <c r="H18" s="64"/>
      <c r="I18" s="14">
        <f t="shared" si="1"/>
        <v>37594.6</v>
      </c>
      <c r="J18" s="18"/>
      <c r="K18" s="183">
        <f>44581.8-395</f>
        <v>44186.8</v>
      </c>
      <c r="L18" s="16"/>
      <c r="M18" s="63">
        <f t="shared" si="2"/>
        <v>44186.8</v>
      </c>
      <c r="N18" s="64">
        <v>0</v>
      </c>
      <c r="O18" s="14">
        <f t="shared" si="3"/>
        <v>44186.8</v>
      </c>
      <c r="P18" s="173">
        <f t="shared" si="4"/>
        <v>0.1753496512797052</v>
      </c>
      <c r="Q18" s="19"/>
    </row>
    <row r="19" spans="1:17" x14ac:dyDescent="0.3">
      <c r="A19" s="5"/>
      <c r="B19" s="15" t="s">
        <v>7</v>
      </c>
      <c r="C19" s="41" t="s">
        <v>46</v>
      </c>
      <c r="D19" s="163"/>
      <c r="E19" s="162"/>
      <c r="F19" s="165">
        <v>888.2</v>
      </c>
      <c r="G19" s="63">
        <f t="shared" si="0"/>
        <v>888.2</v>
      </c>
      <c r="H19" s="67"/>
      <c r="I19" s="14">
        <f t="shared" si="1"/>
        <v>888.2</v>
      </c>
      <c r="J19" s="20"/>
      <c r="K19" s="17"/>
      <c r="L19" s="180">
        <v>893</v>
      </c>
      <c r="M19" s="63">
        <f t="shared" si="2"/>
        <v>893</v>
      </c>
      <c r="N19" s="67">
        <v>0</v>
      </c>
      <c r="O19" s="14">
        <f t="shared" si="3"/>
        <v>893</v>
      </c>
      <c r="P19" s="173">
        <f t="shared" si="4"/>
        <v>5.4041882458905136E-3</v>
      </c>
      <c r="Q19" s="5"/>
    </row>
    <row r="20" spans="1:17" x14ac:dyDescent="0.3">
      <c r="A20" s="5"/>
      <c r="B20" s="15" t="s">
        <v>9</v>
      </c>
      <c r="C20" s="135" t="s">
        <v>47</v>
      </c>
      <c r="D20" s="18"/>
      <c r="E20" s="16"/>
      <c r="F20" s="61">
        <v>50</v>
      </c>
      <c r="G20" s="63">
        <f t="shared" si="0"/>
        <v>50</v>
      </c>
      <c r="H20" s="67"/>
      <c r="I20" s="14">
        <f>F20</f>
        <v>50</v>
      </c>
      <c r="J20" s="18"/>
      <c r="K20" s="16"/>
      <c r="L20" s="180">
        <f>750+1</f>
        <v>751</v>
      </c>
      <c r="M20" s="63">
        <f t="shared" si="2"/>
        <v>751</v>
      </c>
      <c r="N20" s="67">
        <v>0</v>
      </c>
      <c r="O20" s="14">
        <f t="shared" si="3"/>
        <v>751</v>
      </c>
      <c r="P20" s="173">
        <f t="shared" si="4"/>
        <v>14.02</v>
      </c>
      <c r="Q20" s="5"/>
    </row>
    <row r="21" spans="1:17" x14ac:dyDescent="0.3">
      <c r="A21" s="5"/>
      <c r="B21" s="15" t="s">
        <v>11</v>
      </c>
      <c r="C21" s="40" t="s">
        <v>2</v>
      </c>
      <c r="D21" s="18"/>
      <c r="E21" s="16"/>
      <c r="F21" s="61">
        <v>220</v>
      </c>
      <c r="G21" s="63">
        <f t="shared" si="0"/>
        <v>220</v>
      </c>
      <c r="H21" s="68">
        <v>260</v>
      </c>
      <c r="I21" s="14">
        <f>G21+H21</f>
        <v>480</v>
      </c>
      <c r="J21" s="18"/>
      <c r="K21" s="16"/>
      <c r="L21" s="180">
        <v>195</v>
      </c>
      <c r="M21" s="63">
        <f t="shared" si="2"/>
        <v>195</v>
      </c>
      <c r="N21" s="181">
        <v>310</v>
      </c>
      <c r="O21" s="14">
        <f>M21+N21</f>
        <v>505</v>
      </c>
      <c r="P21" s="173">
        <f t="shared" si="4"/>
        <v>5.2083333333333336E-2</v>
      </c>
      <c r="Q21" s="5"/>
    </row>
    <row r="22" spans="1:17" x14ac:dyDescent="0.3">
      <c r="A22" s="5"/>
      <c r="B22" s="15" t="s">
        <v>13</v>
      </c>
      <c r="C22" s="40" t="s">
        <v>4</v>
      </c>
      <c r="D22" s="18"/>
      <c r="E22" s="16"/>
      <c r="F22" s="61"/>
      <c r="G22" s="63">
        <f t="shared" si="0"/>
        <v>0</v>
      </c>
      <c r="H22" s="68">
        <v>260</v>
      </c>
      <c r="I22" s="14">
        <f t="shared" si="1"/>
        <v>260</v>
      </c>
      <c r="J22" s="18"/>
      <c r="K22" s="16"/>
      <c r="L22" s="176"/>
      <c r="M22" s="63">
        <f t="shared" si="2"/>
        <v>0</v>
      </c>
      <c r="N22" s="181">
        <v>310</v>
      </c>
      <c r="O22" s="14">
        <f t="shared" ref="O22:O23" si="5">M22+N22</f>
        <v>310</v>
      </c>
      <c r="P22" s="173">
        <f t="shared" si="4"/>
        <v>0.19230769230769232</v>
      </c>
      <c r="Q22" s="5"/>
    </row>
    <row r="23" spans="1:17" ht="15" thickBot="1" x14ac:dyDescent="0.35">
      <c r="A23" s="5"/>
      <c r="B23" s="136" t="s">
        <v>15</v>
      </c>
      <c r="C23" s="137" t="s">
        <v>6</v>
      </c>
      <c r="D23" s="22"/>
      <c r="E23" s="23"/>
      <c r="F23" s="62"/>
      <c r="G23" s="63">
        <f t="shared" si="0"/>
        <v>0</v>
      </c>
      <c r="H23" s="69"/>
      <c r="I23" s="24">
        <f t="shared" si="1"/>
        <v>0</v>
      </c>
      <c r="J23" s="22"/>
      <c r="K23" s="23"/>
      <c r="L23" s="62">
        <v>0</v>
      </c>
      <c r="M23" s="63">
        <f t="shared" si="2"/>
        <v>0</v>
      </c>
      <c r="N23" s="69">
        <v>0</v>
      </c>
      <c r="O23" s="24">
        <f t="shared" si="5"/>
        <v>0</v>
      </c>
      <c r="P23" s="173" t="e">
        <f t="shared" si="4"/>
        <v>#DIV/0!</v>
      </c>
      <c r="Q23" s="5"/>
    </row>
    <row r="24" spans="1:17" ht="15" thickBot="1" x14ac:dyDescent="0.35">
      <c r="A24" s="5"/>
      <c r="B24" s="25" t="s">
        <v>17</v>
      </c>
      <c r="C24" s="26" t="s">
        <v>8</v>
      </c>
      <c r="D24" s="27">
        <f>SUM(D15:D21)</f>
        <v>5459.5999999999995</v>
      </c>
      <c r="E24" s="27">
        <f t="shared" ref="E24:G24" si="6">SUM(E15:E21)</f>
        <v>37594.6</v>
      </c>
      <c r="F24" s="27">
        <f t="shared" si="6"/>
        <v>3158.2</v>
      </c>
      <c r="G24" s="27">
        <f t="shared" si="6"/>
        <v>46212.399999999994</v>
      </c>
      <c r="H24" s="30">
        <f>SUM(H15:H21)</f>
        <v>530</v>
      </c>
      <c r="I24" s="30">
        <f>SUM(I15:I21)</f>
        <v>46742.399999999994</v>
      </c>
      <c r="J24" s="27">
        <f>SUM(J15:J21)</f>
        <v>5093.3999999999996</v>
      </c>
      <c r="K24" s="28">
        <f>SUM(K15:K21)</f>
        <v>44186.8</v>
      </c>
      <c r="L24" s="28">
        <f>SUM(L15:L21)</f>
        <v>3839</v>
      </c>
      <c r="M24" s="29">
        <f>SUM(J24:L24)</f>
        <v>53119.200000000004</v>
      </c>
      <c r="N24" s="30">
        <f>SUM(N15:N21)</f>
        <v>405</v>
      </c>
      <c r="O24" s="30">
        <f>SUM(O15:O21)</f>
        <v>53524.200000000004</v>
      </c>
      <c r="P24" s="174">
        <f>(O24-I24)/I24</f>
        <v>0.1450888272745946</v>
      </c>
      <c r="Q24" s="5"/>
    </row>
    <row r="25" spans="1:17" ht="15" thickBot="1" x14ac:dyDescent="0.35">
      <c r="A25" s="5"/>
      <c r="B25" s="31"/>
      <c r="C25" s="32"/>
      <c r="D25" s="228" t="s">
        <v>69</v>
      </c>
      <c r="E25" s="229"/>
      <c r="F25" s="229"/>
      <c r="G25" s="230"/>
      <c r="H25" s="230"/>
      <c r="I25" s="231"/>
      <c r="J25" s="228" t="s">
        <v>69</v>
      </c>
      <c r="K25" s="229"/>
      <c r="L25" s="229"/>
      <c r="M25" s="230"/>
      <c r="N25" s="230"/>
      <c r="O25" s="231"/>
      <c r="P25" s="256" t="s">
        <v>71</v>
      </c>
      <c r="Q25" s="5"/>
    </row>
    <row r="26" spans="1:17" ht="15" thickBot="1" x14ac:dyDescent="0.35">
      <c r="A26" s="5"/>
      <c r="B26" s="224" t="s">
        <v>37</v>
      </c>
      <c r="C26" s="216" t="s">
        <v>38</v>
      </c>
      <c r="D26" s="232" t="s">
        <v>70</v>
      </c>
      <c r="E26" s="233"/>
      <c r="F26" s="233"/>
      <c r="G26" s="234" t="s">
        <v>65</v>
      </c>
      <c r="H26" s="236" t="s">
        <v>68</v>
      </c>
      <c r="I26" s="238" t="s">
        <v>69</v>
      </c>
      <c r="J26" s="232" t="s">
        <v>70</v>
      </c>
      <c r="K26" s="233"/>
      <c r="L26" s="233"/>
      <c r="M26" s="234" t="s">
        <v>65</v>
      </c>
      <c r="N26" s="236" t="s">
        <v>68</v>
      </c>
      <c r="O26" s="238" t="s">
        <v>69</v>
      </c>
      <c r="P26" s="257"/>
      <c r="Q26" s="5"/>
    </row>
    <row r="27" spans="1:17" ht="15" thickBot="1" x14ac:dyDescent="0.35">
      <c r="A27" s="5"/>
      <c r="B27" s="225"/>
      <c r="C27" s="217"/>
      <c r="D27" s="33" t="s">
        <v>55</v>
      </c>
      <c r="E27" s="34" t="s">
        <v>56</v>
      </c>
      <c r="F27" s="35" t="s">
        <v>57</v>
      </c>
      <c r="G27" s="235"/>
      <c r="H27" s="237"/>
      <c r="I27" s="239"/>
      <c r="J27" s="33" t="s">
        <v>55</v>
      </c>
      <c r="K27" s="34" t="s">
        <v>56</v>
      </c>
      <c r="L27" s="35" t="s">
        <v>57</v>
      </c>
      <c r="M27" s="235"/>
      <c r="N27" s="237"/>
      <c r="O27" s="239"/>
      <c r="P27" s="258"/>
      <c r="Q27" s="5"/>
    </row>
    <row r="28" spans="1:17" x14ac:dyDescent="0.3">
      <c r="A28" s="5"/>
      <c r="B28" s="36" t="s">
        <v>19</v>
      </c>
      <c r="C28" s="37" t="s">
        <v>10</v>
      </c>
      <c r="D28" s="151">
        <v>312.10000000000002</v>
      </c>
      <c r="E28" s="151">
        <v>0</v>
      </c>
      <c r="F28" s="151">
        <v>16.600000000000001</v>
      </c>
      <c r="G28" s="71">
        <v>328.70000000000005</v>
      </c>
      <c r="H28" s="71">
        <v>35</v>
      </c>
      <c r="I28" s="38">
        <v>363.70000000000005</v>
      </c>
      <c r="J28" s="197">
        <v>262.10000000000002</v>
      </c>
      <c r="K28" s="70">
        <v>0</v>
      </c>
      <c r="L28" s="70">
        <v>16.600000000000001</v>
      </c>
      <c r="M28" s="71">
        <f>SUM(J28:L28)</f>
        <v>278.70000000000005</v>
      </c>
      <c r="N28" s="71">
        <v>35</v>
      </c>
      <c r="O28" s="169">
        <f>M28+N28</f>
        <v>313.70000000000005</v>
      </c>
      <c r="P28" s="172">
        <f t="shared" ref="P28:P39" si="7">(O28-I28)/I28</f>
        <v>-0.13747594171020069</v>
      </c>
      <c r="Q28" s="5"/>
    </row>
    <row r="29" spans="1:17" x14ac:dyDescent="0.3">
      <c r="A29" s="5"/>
      <c r="B29" s="15" t="s">
        <v>20</v>
      </c>
      <c r="C29" s="39" t="s">
        <v>12</v>
      </c>
      <c r="D29" s="152">
        <v>512.6</v>
      </c>
      <c r="E29" s="152">
        <v>282</v>
      </c>
      <c r="F29" s="152">
        <v>2153.4</v>
      </c>
      <c r="G29" s="73">
        <v>2948</v>
      </c>
      <c r="H29" s="74">
        <v>185</v>
      </c>
      <c r="I29" s="14">
        <v>3133</v>
      </c>
      <c r="J29" s="198">
        <v>494.6</v>
      </c>
      <c r="K29" s="155">
        <v>818.7</v>
      </c>
      <c r="L29" s="72">
        <f>2153.4</f>
        <v>2153.4</v>
      </c>
      <c r="M29" s="73">
        <f t="shared" ref="M29:M38" si="8">SUM(J29:L29)</f>
        <v>3466.7000000000003</v>
      </c>
      <c r="N29" s="186">
        <v>80</v>
      </c>
      <c r="O29" s="170">
        <f t="shared" ref="O29:O38" si="9">M29+N29</f>
        <v>3546.7000000000003</v>
      </c>
      <c r="P29" s="173">
        <f t="shared" si="7"/>
        <v>0.13204596233641885</v>
      </c>
      <c r="Q29" s="5"/>
    </row>
    <row r="30" spans="1:17" x14ac:dyDescent="0.3">
      <c r="A30" s="5"/>
      <c r="B30" s="15" t="s">
        <v>22</v>
      </c>
      <c r="C30" s="40" t="s">
        <v>14</v>
      </c>
      <c r="D30" s="152">
        <v>1940</v>
      </c>
      <c r="E30" s="152">
        <v>0</v>
      </c>
      <c r="F30" s="152">
        <v>0</v>
      </c>
      <c r="G30" s="73">
        <v>1940</v>
      </c>
      <c r="H30" s="73">
        <v>141</v>
      </c>
      <c r="I30" s="14">
        <v>2081</v>
      </c>
      <c r="J30" s="77">
        <v>1940</v>
      </c>
      <c r="K30" s="155">
        <v>0</v>
      </c>
      <c r="L30" s="75">
        <v>0</v>
      </c>
      <c r="M30" s="73">
        <f t="shared" si="8"/>
        <v>1940</v>
      </c>
      <c r="N30" s="73">
        <v>141</v>
      </c>
      <c r="O30" s="170">
        <f t="shared" si="9"/>
        <v>2081</v>
      </c>
      <c r="P30" s="173">
        <f t="shared" si="7"/>
        <v>0</v>
      </c>
      <c r="Q30" s="5"/>
    </row>
    <row r="31" spans="1:17" x14ac:dyDescent="0.3">
      <c r="A31" s="5"/>
      <c r="B31" s="15" t="s">
        <v>24</v>
      </c>
      <c r="C31" s="40" t="s">
        <v>16</v>
      </c>
      <c r="D31" s="152">
        <v>870.5</v>
      </c>
      <c r="E31" s="152">
        <v>24</v>
      </c>
      <c r="F31" s="152">
        <v>25</v>
      </c>
      <c r="G31" s="73">
        <v>919.5</v>
      </c>
      <c r="H31" s="73">
        <v>0</v>
      </c>
      <c r="I31" s="14">
        <v>919.5</v>
      </c>
      <c r="J31" s="177">
        <v>837.5</v>
      </c>
      <c r="K31" s="155">
        <v>61.9</v>
      </c>
      <c r="L31" s="75">
        <v>25</v>
      </c>
      <c r="M31" s="73">
        <f t="shared" si="8"/>
        <v>924.4</v>
      </c>
      <c r="N31" s="73">
        <v>0</v>
      </c>
      <c r="O31" s="170">
        <f t="shared" si="9"/>
        <v>924.4</v>
      </c>
      <c r="P31" s="173">
        <f t="shared" si="7"/>
        <v>5.3289831430124819E-3</v>
      </c>
      <c r="Q31" s="5"/>
    </row>
    <row r="32" spans="1:17" x14ac:dyDescent="0.3">
      <c r="A32" s="5"/>
      <c r="B32" s="15" t="s">
        <v>26</v>
      </c>
      <c r="C32" s="40" t="s">
        <v>18</v>
      </c>
      <c r="D32" s="152">
        <v>500</v>
      </c>
      <c r="E32" s="153">
        <v>26915.3</v>
      </c>
      <c r="F32" s="152">
        <v>0</v>
      </c>
      <c r="G32" s="73">
        <v>27415.3</v>
      </c>
      <c r="H32" s="73">
        <v>156</v>
      </c>
      <c r="I32" s="14">
        <v>27571.3</v>
      </c>
      <c r="J32" s="78">
        <v>500</v>
      </c>
      <c r="K32" s="155">
        <f>SUM(K33:K34)</f>
        <v>31091.4</v>
      </c>
      <c r="L32" s="179">
        <f>SUM(L33:L34)</f>
        <v>401</v>
      </c>
      <c r="M32" s="73">
        <f t="shared" si="8"/>
        <v>31992.400000000001</v>
      </c>
      <c r="N32" s="73">
        <f>SUM(N33:N34)</f>
        <v>136</v>
      </c>
      <c r="O32" s="170">
        <f t="shared" si="9"/>
        <v>32128.400000000001</v>
      </c>
      <c r="P32" s="173">
        <f t="shared" si="7"/>
        <v>0.16528419044441148</v>
      </c>
      <c r="Q32" s="5"/>
    </row>
    <row r="33" spans="1:17" x14ac:dyDescent="0.3">
      <c r="A33" s="5"/>
      <c r="B33" s="15" t="s">
        <v>28</v>
      </c>
      <c r="C33" s="41" t="s">
        <v>42</v>
      </c>
      <c r="D33" s="152">
        <v>440</v>
      </c>
      <c r="E33" s="153">
        <v>26743.3</v>
      </c>
      <c r="F33" s="152">
        <v>0</v>
      </c>
      <c r="G33" s="73">
        <v>27183.3</v>
      </c>
      <c r="H33" s="73">
        <v>35</v>
      </c>
      <c r="I33" s="14">
        <v>27218.3</v>
      </c>
      <c r="J33" s="78">
        <v>440</v>
      </c>
      <c r="K33" s="184">
        <f>31152.4-515</f>
        <v>30637.4</v>
      </c>
      <c r="L33" s="179">
        <f>1+350</f>
        <v>351</v>
      </c>
      <c r="M33" s="73">
        <f t="shared" si="8"/>
        <v>31428.400000000001</v>
      </c>
      <c r="N33" s="187">
        <v>35</v>
      </c>
      <c r="O33" s="170">
        <f t="shared" si="9"/>
        <v>31463.4</v>
      </c>
      <c r="P33" s="173">
        <f t="shared" si="7"/>
        <v>0.15596492065999723</v>
      </c>
      <c r="Q33" s="42"/>
    </row>
    <row r="34" spans="1:17" x14ac:dyDescent="0.3">
      <c r="A34" s="5"/>
      <c r="B34" s="15" t="s">
        <v>30</v>
      </c>
      <c r="C34" s="43" t="s">
        <v>21</v>
      </c>
      <c r="D34" s="152">
        <v>60</v>
      </c>
      <c r="E34" s="152">
        <v>172</v>
      </c>
      <c r="F34" s="152">
        <v>0</v>
      </c>
      <c r="G34" s="73">
        <v>232</v>
      </c>
      <c r="H34" s="73">
        <v>121</v>
      </c>
      <c r="I34" s="14">
        <v>353</v>
      </c>
      <c r="J34" s="78">
        <v>60</v>
      </c>
      <c r="K34" s="184">
        <f>168+286</f>
        <v>454</v>
      </c>
      <c r="L34" s="179">
        <v>50</v>
      </c>
      <c r="M34" s="73">
        <f>SUM(J34:L34)</f>
        <v>564</v>
      </c>
      <c r="N34" s="187">
        <v>101</v>
      </c>
      <c r="O34" s="170">
        <f t="shared" si="9"/>
        <v>665</v>
      </c>
      <c r="P34" s="173">
        <f>(O34-I34)/I34</f>
        <v>0.88385269121813026</v>
      </c>
      <c r="Q34" s="5"/>
    </row>
    <row r="35" spans="1:17" x14ac:dyDescent="0.3">
      <c r="A35" s="5"/>
      <c r="B35" s="15" t="s">
        <v>32</v>
      </c>
      <c r="C35" s="40" t="s">
        <v>23</v>
      </c>
      <c r="D35" s="152">
        <v>160.80000000000001</v>
      </c>
      <c r="E35" s="153">
        <v>9895.7999999999993</v>
      </c>
      <c r="F35" s="152">
        <v>0</v>
      </c>
      <c r="G35" s="73">
        <v>10056.599999999999</v>
      </c>
      <c r="H35" s="73">
        <v>12</v>
      </c>
      <c r="I35" s="14">
        <v>10068.599999999999</v>
      </c>
      <c r="J35" s="78">
        <v>160.80000000000001</v>
      </c>
      <c r="K35" s="184">
        <f>10556.6-166</f>
        <v>10390.6</v>
      </c>
      <c r="L35" s="179">
        <v>100</v>
      </c>
      <c r="M35" s="73">
        <f t="shared" si="8"/>
        <v>10651.4</v>
      </c>
      <c r="N35" s="73">
        <v>12</v>
      </c>
      <c r="O35" s="170">
        <f t="shared" si="9"/>
        <v>10663.4</v>
      </c>
      <c r="P35" s="173">
        <f t="shared" si="7"/>
        <v>5.9074747233975052E-2</v>
      </c>
      <c r="Q35" s="5"/>
    </row>
    <row r="36" spans="1:17" x14ac:dyDescent="0.3">
      <c r="A36" s="5"/>
      <c r="B36" s="15" t="s">
        <v>33</v>
      </c>
      <c r="C36" s="40" t="s">
        <v>25</v>
      </c>
      <c r="D36" s="152">
        <v>0</v>
      </c>
      <c r="E36" s="152">
        <v>0</v>
      </c>
      <c r="F36" s="152">
        <v>0</v>
      </c>
      <c r="G36" s="73">
        <v>0</v>
      </c>
      <c r="H36" s="73">
        <v>0</v>
      </c>
      <c r="I36" s="14">
        <v>0</v>
      </c>
      <c r="J36" s="77">
        <v>0</v>
      </c>
      <c r="K36" s="155">
        <v>0</v>
      </c>
      <c r="L36" s="75">
        <v>0</v>
      </c>
      <c r="M36" s="73">
        <f t="shared" si="8"/>
        <v>0</v>
      </c>
      <c r="N36" s="73">
        <v>0</v>
      </c>
      <c r="O36" s="170">
        <f t="shared" si="9"/>
        <v>0</v>
      </c>
      <c r="P36" s="173" t="e">
        <f t="shared" si="7"/>
        <v>#DIV/0!</v>
      </c>
      <c r="Q36" s="5"/>
    </row>
    <row r="37" spans="1:17" x14ac:dyDescent="0.3">
      <c r="A37" s="5"/>
      <c r="B37" s="15" t="s">
        <v>34</v>
      </c>
      <c r="C37" s="40" t="s">
        <v>27</v>
      </c>
      <c r="D37" s="152">
        <v>920</v>
      </c>
      <c r="E37" s="152">
        <v>0</v>
      </c>
      <c r="F37" s="152">
        <v>913.2</v>
      </c>
      <c r="G37" s="73">
        <v>1833.2</v>
      </c>
      <c r="H37" s="73">
        <v>0</v>
      </c>
      <c r="I37" s="14">
        <v>1833.2</v>
      </c>
      <c r="J37" s="177">
        <v>642.70000000000005</v>
      </c>
      <c r="K37" s="155">
        <v>0</v>
      </c>
      <c r="L37" s="179">
        <v>893</v>
      </c>
      <c r="M37" s="73">
        <f t="shared" si="8"/>
        <v>1535.7</v>
      </c>
      <c r="N37" s="73">
        <v>0</v>
      </c>
      <c r="O37" s="170">
        <f t="shared" si="9"/>
        <v>1535.7</v>
      </c>
      <c r="P37" s="173">
        <f t="shared" si="7"/>
        <v>-0.16228452978398428</v>
      </c>
      <c r="Q37" s="5"/>
    </row>
    <row r="38" spans="1:17" ht="15" thickBot="1" x14ac:dyDescent="0.35">
      <c r="A38" s="5"/>
      <c r="B38" s="21" t="s">
        <v>35</v>
      </c>
      <c r="C38" s="104" t="s">
        <v>29</v>
      </c>
      <c r="D38" s="154">
        <v>243.6</v>
      </c>
      <c r="E38" s="154">
        <v>477.5</v>
      </c>
      <c r="F38" s="154">
        <v>50</v>
      </c>
      <c r="G38" s="73">
        <v>771.1</v>
      </c>
      <c r="H38" s="76">
        <v>1</v>
      </c>
      <c r="I38" s="24">
        <v>772.1</v>
      </c>
      <c r="J38" s="199">
        <v>255.7</v>
      </c>
      <c r="K38" s="200">
        <v>1824.2</v>
      </c>
      <c r="L38" s="189">
        <f>50+200</f>
        <v>250</v>
      </c>
      <c r="M38" s="76">
        <f t="shared" si="8"/>
        <v>2329.9</v>
      </c>
      <c r="N38" s="76">
        <v>1</v>
      </c>
      <c r="O38" s="171">
        <f t="shared" si="9"/>
        <v>2330.9</v>
      </c>
      <c r="P38" s="173">
        <f t="shared" si="7"/>
        <v>2.0189094676855333</v>
      </c>
      <c r="Q38" s="5"/>
    </row>
    <row r="39" spans="1:17" ht="15" thickBot="1" x14ac:dyDescent="0.35">
      <c r="A39" s="5"/>
      <c r="B39" s="25" t="s">
        <v>48</v>
      </c>
      <c r="C39" s="105" t="s">
        <v>31</v>
      </c>
      <c r="D39" s="44">
        <f>SUM(D35:D38)+SUM(D28:D32)</f>
        <v>5459.5999999999995</v>
      </c>
      <c r="E39" s="44">
        <f>SUM(E35:E38)+SUM(E28:E32)</f>
        <v>37594.6</v>
      </c>
      <c r="F39" s="44">
        <f>SUM(F35:F38)+SUM(F28:F32)</f>
        <v>3158.2</v>
      </c>
      <c r="G39" s="149">
        <f>SUM(D39:F39)</f>
        <v>46212.399999999994</v>
      </c>
      <c r="H39" s="45">
        <f>SUM(H28:H32)+SUM(H35:H38)</f>
        <v>530</v>
      </c>
      <c r="I39" s="46">
        <f>SUM(I35:I38)+SUM(I28:I32)</f>
        <v>46742.400000000001</v>
      </c>
      <c r="J39" s="44">
        <f>SUM(J35:J38)+SUM(J28:J32)</f>
        <v>5093.3999999999996</v>
      </c>
      <c r="K39" s="44">
        <f>SUM(K35:K38)+SUM(K28:K32)</f>
        <v>44186.8</v>
      </c>
      <c r="L39" s="44">
        <f>SUM(L35:L38)+SUM(L28:L32)</f>
        <v>3839</v>
      </c>
      <c r="M39" s="149">
        <f>SUM(J39:L39)</f>
        <v>53119.200000000004</v>
      </c>
      <c r="N39" s="45">
        <f>SUM(N28:N32)+SUM(N35:N38)</f>
        <v>405</v>
      </c>
      <c r="O39" s="46">
        <f>SUM(O35:O38)+SUM(O28:O32)</f>
        <v>53524.200000000004</v>
      </c>
      <c r="P39" s="175">
        <f t="shared" si="7"/>
        <v>0.14508882727459443</v>
      </c>
      <c r="Q39" s="47"/>
    </row>
    <row r="40" spans="1:17" ht="18.600000000000001" thickBot="1" x14ac:dyDescent="0.4">
      <c r="A40" s="5"/>
      <c r="B40" s="109" t="s">
        <v>49</v>
      </c>
      <c r="C40" s="110" t="s">
        <v>51</v>
      </c>
      <c r="D40" s="111">
        <v>0</v>
      </c>
      <c r="E40" s="111">
        <f>E24-E39</f>
        <v>0</v>
      </c>
      <c r="F40" s="111">
        <f t="shared" ref="F40:N40" si="10">F24-F39</f>
        <v>0</v>
      </c>
      <c r="G40" s="122">
        <v>0</v>
      </c>
      <c r="H40" s="122">
        <f t="shared" si="10"/>
        <v>0</v>
      </c>
      <c r="I40" s="123">
        <f t="shared" si="10"/>
        <v>0</v>
      </c>
      <c r="J40" s="111">
        <f t="shared" si="10"/>
        <v>0</v>
      </c>
      <c r="K40" s="111">
        <f>K24-K39</f>
        <v>0</v>
      </c>
      <c r="L40" s="111">
        <f>L24-L39</f>
        <v>0</v>
      </c>
      <c r="M40" s="122">
        <f>M24-M39</f>
        <v>0</v>
      </c>
      <c r="N40" s="122">
        <f t="shared" si="10"/>
        <v>0</v>
      </c>
      <c r="O40" s="123">
        <f>O24-O39</f>
        <v>0</v>
      </c>
      <c r="P40" s="112" t="e">
        <f>(O40-I40)/I40</f>
        <v>#DIV/0!</v>
      </c>
      <c r="Q40" s="5"/>
    </row>
    <row r="41" spans="1:17" ht="15" thickBot="1" x14ac:dyDescent="0.35">
      <c r="A41" s="5"/>
      <c r="B41" s="113" t="s">
        <v>50</v>
      </c>
      <c r="C41" s="114" t="s">
        <v>66</v>
      </c>
      <c r="D41" s="115"/>
      <c r="E41" s="116"/>
      <c r="F41" s="116"/>
      <c r="G41" s="117"/>
      <c r="H41" s="118"/>
      <c r="I41" s="119">
        <f>I40-D16</f>
        <v>-4723.3999999999996</v>
      </c>
      <c r="J41" s="115"/>
      <c r="K41" s="116"/>
      <c r="L41" s="116"/>
      <c r="M41" s="117"/>
      <c r="N41" s="120"/>
      <c r="O41" s="119">
        <f>O40-J16</f>
        <v>-4357.2</v>
      </c>
      <c r="P41" s="121" t="e">
        <f>(#REF!-O41)/O41</f>
        <v>#REF!</v>
      </c>
      <c r="Q41" s="5"/>
    </row>
    <row r="42" spans="1:17" s="84" customFormat="1" ht="8.25" customHeight="1" thickBot="1" x14ac:dyDescent="0.35">
      <c r="A42" s="81"/>
      <c r="B42" s="82"/>
      <c r="C42" s="51"/>
      <c r="D42" s="83"/>
      <c r="E42" s="52"/>
      <c r="F42" s="52"/>
      <c r="G42" s="81"/>
      <c r="H42" s="52"/>
      <c r="I42" s="52"/>
      <c r="J42" s="83"/>
      <c r="K42" s="52"/>
      <c r="L42" s="52"/>
      <c r="M42" s="81"/>
      <c r="N42" s="52"/>
      <c r="O42" s="52"/>
      <c r="P42" s="54"/>
      <c r="Q42" s="81"/>
    </row>
    <row r="43" spans="1:17" s="84" customFormat="1" ht="15" thickBot="1" x14ac:dyDescent="0.35">
      <c r="A43" s="81"/>
      <c r="B43" s="86"/>
      <c r="C43" s="242" t="s">
        <v>89</v>
      </c>
      <c r="D43" s="108" t="s">
        <v>41</v>
      </c>
      <c r="E43" s="48" t="s">
        <v>90</v>
      </c>
      <c r="F43" s="49" t="s">
        <v>36</v>
      </c>
      <c r="G43" s="52"/>
      <c r="H43" s="52"/>
      <c r="I43" s="53"/>
      <c r="J43" s="242" t="s">
        <v>91</v>
      </c>
      <c r="K43" s="244"/>
      <c r="L43" s="245"/>
      <c r="M43" s="97" t="s">
        <v>41</v>
      </c>
      <c r="N43" s="98" t="s">
        <v>90</v>
      </c>
      <c r="O43" s="99" t="s">
        <v>36</v>
      </c>
      <c r="P43" s="54"/>
      <c r="Q43" s="81"/>
    </row>
    <row r="44" spans="1:17" s="4" customFormat="1" ht="15" thickBot="1" x14ac:dyDescent="0.35">
      <c r="A44" s="5"/>
      <c r="B44" s="86"/>
      <c r="C44" s="243"/>
      <c r="D44" s="89">
        <v>915.7</v>
      </c>
      <c r="E44" s="106">
        <v>915.7</v>
      </c>
      <c r="F44" s="107"/>
      <c r="G44" s="52"/>
      <c r="H44" s="52"/>
      <c r="I44" s="53"/>
      <c r="J44" s="243"/>
      <c r="K44" s="246"/>
      <c r="L44" s="247"/>
      <c r="M44" s="178">
        <v>638.6</v>
      </c>
      <c r="N44" s="178">
        <v>638.6</v>
      </c>
      <c r="O44" s="93"/>
      <c r="P44" s="54"/>
      <c r="Q44" s="81"/>
    </row>
    <row r="45" spans="1:17" s="85" customFormat="1" ht="8.25" customHeight="1" thickBot="1" x14ac:dyDescent="0.35">
      <c r="A45" s="81"/>
      <c r="B45" s="86"/>
      <c r="C45" s="51"/>
      <c r="D45" s="87"/>
      <c r="E45" s="52"/>
      <c r="F45" s="52"/>
      <c r="G45" s="52"/>
      <c r="H45" s="52"/>
      <c r="I45" s="53"/>
      <c r="J45" s="52"/>
      <c r="K45" s="52"/>
      <c r="L45" s="52"/>
      <c r="M45" s="52"/>
      <c r="N45" s="52"/>
      <c r="O45" s="53"/>
      <c r="P45" s="54"/>
      <c r="Q45" s="81"/>
    </row>
    <row r="46" spans="1:17" s="85" customFormat="1" ht="37.5" customHeight="1" thickBot="1" x14ac:dyDescent="0.35">
      <c r="A46" s="81"/>
      <c r="B46" s="86"/>
      <c r="C46" s="242" t="s">
        <v>93</v>
      </c>
      <c r="D46" s="90" t="s">
        <v>95</v>
      </c>
      <c r="E46" s="91" t="s">
        <v>92</v>
      </c>
      <c r="F46" s="52"/>
      <c r="G46" s="52"/>
      <c r="H46" s="52"/>
      <c r="I46" s="53"/>
      <c r="J46" s="242" t="s">
        <v>94</v>
      </c>
      <c r="K46" s="244"/>
      <c r="L46" s="244"/>
      <c r="M46" s="92" t="s">
        <v>95</v>
      </c>
      <c r="N46" s="249" t="s">
        <v>92</v>
      </c>
      <c r="O46" s="250"/>
      <c r="P46" s="54"/>
      <c r="Q46" s="81"/>
    </row>
    <row r="47" spans="1:17" ht="15" thickBot="1" x14ac:dyDescent="0.35">
      <c r="A47" s="5"/>
      <c r="B47" s="50"/>
      <c r="C47" s="248"/>
      <c r="D47" s="89"/>
      <c r="E47" s="94"/>
      <c r="F47" s="52"/>
      <c r="G47" s="52"/>
      <c r="H47" s="52"/>
      <c r="I47" s="53"/>
      <c r="J47" s="243"/>
      <c r="K47" s="246"/>
      <c r="L47" s="246"/>
      <c r="M47" s="88">
        <v>0</v>
      </c>
      <c r="N47" s="251">
        <v>0</v>
      </c>
      <c r="O47" s="252"/>
      <c r="P47" s="54"/>
      <c r="Q47" s="5"/>
    </row>
    <row r="48" spans="1:17" s="3" customFormat="1" x14ac:dyDescent="0.3">
      <c r="A48" s="5"/>
      <c r="B48" s="50"/>
      <c r="C48" s="51"/>
      <c r="D48" s="52"/>
      <c r="E48" s="52"/>
      <c r="F48" s="52"/>
      <c r="G48" s="52"/>
      <c r="H48" s="52"/>
      <c r="I48" s="53"/>
      <c r="J48" s="52"/>
      <c r="K48" s="52"/>
      <c r="L48" s="52"/>
      <c r="M48" s="52"/>
      <c r="N48" s="52"/>
      <c r="O48" s="53"/>
      <c r="P48" s="54"/>
      <c r="Q48" s="5"/>
    </row>
    <row r="49" spans="1:22" s="3" customFormat="1" x14ac:dyDescent="0.3">
      <c r="A49" s="5"/>
      <c r="B49" s="50"/>
      <c r="C49" s="95" t="s">
        <v>88</v>
      </c>
      <c r="D49" s="96" t="s">
        <v>75</v>
      </c>
      <c r="E49" s="96" t="s">
        <v>76</v>
      </c>
      <c r="F49" s="96" t="s">
        <v>77</v>
      </c>
      <c r="G49" s="96" t="s">
        <v>78</v>
      </c>
      <c r="H49" s="52"/>
      <c r="I49" s="102" t="s">
        <v>87</v>
      </c>
      <c r="J49" s="103"/>
      <c r="K49" s="103"/>
      <c r="L49" s="222"/>
      <c r="M49" s="222"/>
      <c r="N49" s="222"/>
      <c r="O49" s="222"/>
      <c r="P49" s="223"/>
      <c r="Q49" s="5"/>
    </row>
    <row r="50" spans="1:22" s="3" customFormat="1" ht="15" customHeight="1" x14ac:dyDescent="0.3">
      <c r="A50" s="5"/>
      <c r="B50" s="50"/>
      <c r="C50" s="55" t="s">
        <v>72</v>
      </c>
      <c r="D50" s="166">
        <f>SUM(D51:D54)</f>
        <v>3316.1000000000004</v>
      </c>
      <c r="E50" s="166">
        <f t="shared" ref="E50" si="11">SUM(E51:E54)</f>
        <v>1267.9000000000001</v>
      </c>
      <c r="F50" s="166">
        <f>SUM(F51:F54)</f>
        <v>1539.7</v>
      </c>
      <c r="G50" s="167">
        <f>D50+E50-F50</f>
        <v>3044.3</v>
      </c>
      <c r="H50" s="52"/>
      <c r="I50" s="192"/>
      <c r="J50" s="190"/>
      <c r="K50" s="190"/>
      <c r="L50" s="190"/>
      <c r="M50" s="190"/>
      <c r="N50" s="190"/>
      <c r="O50" s="190"/>
      <c r="P50" s="191"/>
      <c r="Q50" s="5"/>
    </row>
    <row r="51" spans="1:22" s="3" customFormat="1" ht="14.4" customHeight="1" x14ac:dyDescent="0.3">
      <c r="A51" s="5"/>
      <c r="B51" s="50"/>
      <c r="C51" s="55" t="s">
        <v>73</v>
      </c>
      <c r="D51" s="166">
        <v>2089.4</v>
      </c>
      <c r="E51" s="166">
        <v>155.6</v>
      </c>
      <c r="F51" s="188">
        <v>720</v>
      </c>
      <c r="G51" s="167">
        <f t="shared" ref="G51:G54" si="12">D51+E51-F51</f>
        <v>1525</v>
      </c>
      <c r="H51" s="52"/>
      <c r="I51" s="262" t="s">
        <v>113</v>
      </c>
      <c r="J51" s="263"/>
      <c r="K51" s="263"/>
      <c r="L51" s="263"/>
      <c r="M51" s="263"/>
      <c r="N51" s="263"/>
      <c r="O51" s="263"/>
      <c r="P51" s="264"/>
      <c r="Q51" s="5"/>
    </row>
    <row r="52" spans="1:22" s="3" customFormat="1" x14ac:dyDescent="0.3">
      <c r="A52" s="5"/>
      <c r="B52" s="50"/>
      <c r="C52" s="55" t="s">
        <v>74</v>
      </c>
      <c r="D52" s="166">
        <v>387.9</v>
      </c>
      <c r="E52" s="166">
        <v>453.4</v>
      </c>
      <c r="F52" s="166">
        <v>318.7</v>
      </c>
      <c r="G52" s="167">
        <f t="shared" si="12"/>
        <v>522.59999999999991</v>
      </c>
      <c r="H52" s="52"/>
      <c r="I52" s="262"/>
      <c r="J52" s="263"/>
      <c r="K52" s="263"/>
      <c r="L52" s="263"/>
      <c r="M52" s="263"/>
      <c r="N52" s="263"/>
      <c r="O52" s="263"/>
      <c r="P52" s="264"/>
      <c r="Q52" s="5"/>
    </row>
    <row r="53" spans="1:22" s="3" customFormat="1" x14ac:dyDescent="0.3">
      <c r="A53" s="5"/>
      <c r="B53" s="50"/>
      <c r="C53" s="55" t="s">
        <v>96</v>
      </c>
      <c r="D53" s="166">
        <v>134.30000000000001</v>
      </c>
      <c r="E53" s="166">
        <v>38.9</v>
      </c>
      <c r="F53" s="188">
        <v>1</v>
      </c>
      <c r="G53" s="167">
        <f t="shared" si="12"/>
        <v>172.20000000000002</v>
      </c>
      <c r="H53" s="52"/>
      <c r="I53" s="262"/>
      <c r="J53" s="263"/>
      <c r="K53" s="263"/>
      <c r="L53" s="263"/>
      <c r="M53" s="263"/>
      <c r="N53" s="263"/>
      <c r="O53" s="263"/>
      <c r="P53" s="264"/>
      <c r="Q53" s="5"/>
    </row>
    <row r="54" spans="1:22" s="3" customFormat="1" x14ac:dyDescent="0.3">
      <c r="A54" s="5"/>
      <c r="B54" s="50"/>
      <c r="C54" s="138" t="s">
        <v>97</v>
      </c>
      <c r="D54" s="166">
        <v>704.5</v>
      </c>
      <c r="E54" s="188">
        <v>620</v>
      </c>
      <c r="F54" s="188">
        <v>500</v>
      </c>
      <c r="G54" s="167">
        <f t="shared" si="12"/>
        <v>824.5</v>
      </c>
      <c r="H54" s="52"/>
      <c r="I54" s="265" t="s">
        <v>114</v>
      </c>
      <c r="J54" s="266"/>
      <c r="K54" s="266"/>
      <c r="L54" s="266"/>
      <c r="M54" s="266"/>
      <c r="N54" s="266"/>
      <c r="O54" s="266"/>
      <c r="P54" s="267"/>
      <c r="Q54" s="5"/>
    </row>
    <row r="55" spans="1:22" s="3" customFormat="1" ht="10.5" customHeight="1" x14ac:dyDescent="0.3">
      <c r="A55" s="5"/>
      <c r="B55" s="50"/>
      <c r="C55" s="51"/>
      <c r="D55" s="52"/>
      <c r="E55" s="52"/>
      <c r="F55" s="52"/>
      <c r="G55" s="52"/>
      <c r="H55" s="52"/>
      <c r="I55" s="53"/>
      <c r="J55" s="52"/>
      <c r="K55" s="52"/>
      <c r="L55" s="52"/>
      <c r="M55" s="52"/>
      <c r="N55" s="52"/>
      <c r="O55" s="53"/>
      <c r="P55" s="54"/>
      <c r="Q55" s="5"/>
    </row>
    <row r="56" spans="1:22" s="3" customFormat="1" x14ac:dyDescent="0.3">
      <c r="A56" s="5"/>
      <c r="B56" s="50"/>
      <c r="C56" s="95" t="s">
        <v>79</v>
      </c>
      <c r="D56" s="96" t="s">
        <v>80</v>
      </c>
      <c r="E56" s="96" t="s">
        <v>81</v>
      </c>
      <c r="F56" s="52"/>
      <c r="G56" s="52"/>
      <c r="H56" s="52"/>
      <c r="I56" s="53"/>
      <c r="J56" s="52"/>
      <c r="K56" s="52"/>
      <c r="L56" s="52"/>
      <c r="M56" s="52"/>
      <c r="N56" s="52"/>
      <c r="O56" s="53"/>
      <c r="P56" s="54"/>
      <c r="Q56" s="5"/>
    </row>
    <row r="57" spans="1:22" s="3" customFormat="1" x14ac:dyDescent="0.3">
      <c r="A57" s="5"/>
      <c r="B57" s="50"/>
      <c r="C57" s="55"/>
      <c r="D57" s="168">
        <v>70.400000000000006</v>
      </c>
      <c r="E57" s="79">
        <v>70.5</v>
      </c>
      <c r="F57" s="52"/>
      <c r="G57" s="52"/>
      <c r="H57" s="52"/>
      <c r="I57" s="53"/>
      <c r="J57" s="52"/>
      <c r="K57" s="52"/>
      <c r="L57" s="52"/>
      <c r="M57" s="52"/>
      <c r="N57" s="52"/>
      <c r="O57" s="53"/>
      <c r="P57" s="54"/>
      <c r="Q57" s="5"/>
    </row>
    <row r="58" spans="1:22" s="3" customFormat="1" x14ac:dyDescent="0.3">
      <c r="A58" s="5"/>
      <c r="B58" s="50"/>
      <c r="C58" s="51"/>
      <c r="D58" s="52"/>
      <c r="E58" s="52"/>
      <c r="F58" s="52"/>
      <c r="G58" s="52"/>
      <c r="H58" s="52"/>
      <c r="I58" s="53"/>
      <c r="J58" s="52"/>
      <c r="K58" s="52"/>
      <c r="L58" s="52"/>
      <c r="M58" s="52"/>
      <c r="N58" s="52"/>
      <c r="O58" s="53"/>
      <c r="P58" s="54"/>
      <c r="Q58" s="5"/>
    </row>
    <row r="59" spans="1:22" s="3" customFormat="1" x14ac:dyDescent="0.3">
      <c r="A59" s="5"/>
      <c r="B59" s="101" t="s">
        <v>54</v>
      </c>
      <c r="C59" s="100"/>
      <c r="D59" s="272"/>
      <c r="E59" s="272"/>
      <c r="F59" s="272"/>
      <c r="G59" s="272"/>
      <c r="H59" s="272"/>
      <c r="I59" s="272"/>
      <c r="J59" s="272"/>
      <c r="K59" s="272"/>
      <c r="L59" s="272"/>
      <c r="M59" s="272"/>
      <c r="N59" s="272"/>
      <c r="O59" s="272"/>
      <c r="P59" s="273"/>
      <c r="Q59" s="5"/>
    </row>
    <row r="60" spans="1:22" s="3" customFormat="1" x14ac:dyDescent="0.3">
      <c r="A60" s="5"/>
      <c r="B60" s="150" t="s">
        <v>108</v>
      </c>
      <c r="C60" s="125"/>
      <c r="D60" s="125"/>
      <c r="E60" s="125"/>
      <c r="F60" s="125"/>
      <c r="G60" s="125"/>
      <c r="H60" s="125"/>
      <c r="I60" s="125"/>
      <c r="J60" s="125"/>
      <c r="K60" s="125"/>
      <c r="L60" s="125"/>
      <c r="M60" s="125"/>
      <c r="N60" s="125"/>
      <c r="O60" s="125"/>
      <c r="P60" s="126"/>
      <c r="Q60" s="5"/>
    </row>
    <row r="61" spans="1:22" s="3" customFormat="1" x14ac:dyDescent="0.3">
      <c r="A61" s="5"/>
      <c r="B61" s="185" t="s">
        <v>111</v>
      </c>
      <c r="C61" s="125"/>
      <c r="D61" s="125"/>
      <c r="E61" s="125"/>
      <c r="F61" s="125"/>
      <c r="G61" s="125"/>
      <c r="H61" s="125"/>
      <c r="I61" s="125"/>
      <c r="J61" s="125"/>
      <c r="K61" s="125"/>
      <c r="L61" s="125"/>
      <c r="M61" s="125"/>
      <c r="N61" s="125"/>
      <c r="O61" s="125"/>
      <c r="P61" s="126"/>
      <c r="Q61" s="5"/>
    </row>
    <row r="62" spans="1:22" s="3" customFormat="1" x14ac:dyDescent="0.3">
      <c r="A62" s="5"/>
      <c r="B62" s="194" t="s">
        <v>106</v>
      </c>
      <c r="C62" s="195"/>
      <c r="D62" s="195"/>
      <c r="E62" s="195"/>
      <c r="F62" s="195"/>
      <c r="G62" s="195"/>
      <c r="H62" s="195"/>
      <c r="I62" s="195"/>
      <c r="J62" s="195"/>
      <c r="K62" s="195"/>
      <c r="L62" s="195"/>
      <c r="M62" s="195"/>
      <c r="N62" s="195"/>
      <c r="O62" s="195"/>
      <c r="P62" s="196"/>
      <c r="Q62" s="5"/>
      <c r="R62" s="5"/>
      <c r="S62" s="5"/>
      <c r="T62" s="5"/>
      <c r="U62" s="5"/>
      <c r="V62" s="5"/>
    </row>
    <row r="63" spans="1:22" s="3" customFormat="1" x14ac:dyDescent="0.3">
      <c r="A63" s="5"/>
      <c r="B63" s="157" t="s">
        <v>107</v>
      </c>
      <c r="C63" s="158"/>
      <c r="D63" s="158"/>
      <c r="E63" s="158"/>
      <c r="F63" s="158"/>
      <c r="G63" s="158"/>
      <c r="H63" s="158"/>
      <c r="I63" s="158"/>
      <c r="J63" s="158"/>
      <c r="K63" s="158"/>
      <c r="L63" s="158"/>
      <c r="M63" s="158"/>
      <c r="N63" s="158"/>
      <c r="O63" s="158"/>
      <c r="P63" s="159"/>
      <c r="Q63" s="5"/>
    </row>
    <row r="64" spans="1:22" s="3" customFormat="1" x14ac:dyDescent="0.3">
      <c r="A64" s="5"/>
      <c r="B64" s="270"/>
      <c r="C64" s="268"/>
      <c r="D64" s="268"/>
      <c r="E64" s="268"/>
      <c r="F64" s="268"/>
      <c r="G64" s="268"/>
      <c r="H64" s="268"/>
      <c r="I64" s="268"/>
      <c r="J64" s="268"/>
      <c r="K64" s="268"/>
      <c r="L64" s="268"/>
      <c r="M64" s="268"/>
      <c r="N64" s="268"/>
      <c r="O64" s="268"/>
      <c r="P64" s="271"/>
      <c r="Q64" s="5"/>
    </row>
    <row r="65" spans="1:22" s="3" customFormat="1" x14ac:dyDescent="0.3">
      <c r="A65" s="5"/>
      <c r="B65" s="270" t="s">
        <v>109</v>
      </c>
      <c r="C65" s="268"/>
      <c r="D65" s="268"/>
      <c r="E65" s="268"/>
      <c r="F65" s="268"/>
      <c r="G65" s="268"/>
      <c r="H65" s="268"/>
      <c r="I65" s="268"/>
      <c r="J65" s="268"/>
      <c r="K65" s="268"/>
      <c r="L65" s="268"/>
      <c r="M65" s="268"/>
      <c r="N65" s="268"/>
      <c r="O65" s="268"/>
      <c r="P65" s="271"/>
      <c r="Q65" s="5"/>
    </row>
    <row r="66" spans="1:22" s="3" customFormat="1" x14ac:dyDescent="0.3">
      <c r="A66" s="5"/>
      <c r="B66" s="127" t="s">
        <v>110</v>
      </c>
      <c r="C66" s="85"/>
      <c r="D66" s="85"/>
      <c r="E66" s="85"/>
      <c r="F66" s="156"/>
      <c r="G66" s="156"/>
      <c r="H66" s="156"/>
      <c r="I66" s="156"/>
      <c r="J66" s="156"/>
      <c r="K66" s="156"/>
      <c r="L66" s="156"/>
      <c r="M66" s="156"/>
      <c r="N66" s="156"/>
      <c r="O66" s="156"/>
      <c r="P66" s="160"/>
      <c r="Q66" s="5"/>
    </row>
    <row r="67" spans="1:22" s="3" customFormat="1" x14ac:dyDescent="0.3">
      <c r="A67" s="5"/>
      <c r="B67" s="148" t="s">
        <v>116</v>
      </c>
      <c r="C67" s="145"/>
      <c r="D67" s="2"/>
      <c r="E67" s="2"/>
      <c r="F67" s="156"/>
      <c r="G67" s="156"/>
      <c r="H67" s="156"/>
      <c r="I67" s="156"/>
      <c r="J67" s="156"/>
      <c r="K67" s="156"/>
      <c r="L67" s="156"/>
      <c r="M67" s="156"/>
      <c r="N67" s="156"/>
      <c r="O67" s="156"/>
      <c r="P67" s="160"/>
      <c r="Q67" s="5"/>
    </row>
    <row r="68" spans="1:22" s="3" customFormat="1" x14ac:dyDescent="0.3">
      <c r="A68" s="5"/>
      <c r="B68" s="148" t="s">
        <v>112</v>
      </c>
      <c r="C68" s="145"/>
      <c r="D68" s="2"/>
      <c r="E68" s="2"/>
      <c r="F68" s="156"/>
      <c r="G68" s="156"/>
      <c r="H68" s="156"/>
      <c r="I68" s="156"/>
      <c r="J68" s="156"/>
      <c r="K68" s="156"/>
      <c r="L68" s="156"/>
      <c r="M68" s="156"/>
      <c r="N68" s="156"/>
      <c r="O68" s="156"/>
      <c r="P68" s="160"/>
      <c r="Q68" s="5"/>
    </row>
    <row r="69" spans="1:22" s="3" customFormat="1" x14ac:dyDescent="0.3">
      <c r="A69" s="81"/>
      <c r="B69" s="127" t="s">
        <v>115</v>
      </c>
      <c r="C69" s="128"/>
      <c r="D69" s="2"/>
      <c r="E69" s="2"/>
      <c r="F69" s="156"/>
      <c r="G69" s="156"/>
      <c r="H69" s="156"/>
      <c r="I69" s="156"/>
      <c r="J69" s="156"/>
      <c r="K69" s="156"/>
      <c r="L69" s="156"/>
      <c r="M69" s="156"/>
      <c r="N69" s="156"/>
      <c r="O69" s="156"/>
      <c r="P69" s="160"/>
      <c r="Q69" s="5"/>
    </row>
    <row r="70" spans="1:22" s="3" customFormat="1" x14ac:dyDescent="0.3">
      <c r="A70" s="81"/>
      <c r="B70" s="127"/>
      <c r="C70" s="128"/>
      <c r="D70" s="2"/>
      <c r="E70" s="2"/>
      <c r="F70" s="156"/>
      <c r="G70" s="156"/>
      <c r="H70" s="156"/>
      <c r="I70" s="156"/>
      <c r="J70" s="156"/>
      <c r="K70" s="156"/>
      <c r="L70" s="156"/>
      <c r="M70" s="156"/>
      <c r="N70" s="156"/>
      <c r="O70" s="156"/>
      <c r="P70" s="160"/>
      <c r="Q70" s="5"/>
    </row>
    <row r="71" spans="1:22" s="3" customFormat="1" x14ac:dyDescent="0.3">
      <c r="A71" s="81"/>
      <c r="B71" s="201" t="s">
        <v>117</v>
      </c>
      <c r="C71" s="128"/>
      <c r="D71" s="2"/>
      <c r="E71" s="2"/>
      <c r="F71" s="156"/>
      <c r="G71" s="156"/>
      <c r="H71" s="156"/>
      <c r="I71" s="156"/>
      <c r="J71" s="156"/>
      <c r="K71" s="156"/>
      <c r="L71" s="156"/>
      <c r="M71" s="156"/>
      <c r="N71" s="156"/>
      <c r="O71" s="156"/>
      <c r="P71" s="160"/>
      <c r="Q71" s="5"/>
    </row>
    <row r="72" spans="1:22" s="3" customFormat="1" x14ac:dyDescent="0.3">
      <c r="A72" s="5"/>
      <c r="B72" s="139"/>
      <c r="C72" s="140"/>
      <c r="D72" s="141"/>
      <c r="E72" s="141"/>
      <c r="F72" s="129"/>
      <c r="G72" s="129"/>
      <c r="H72" s="129"/>
      <c r="I72" s="129"/>
      <c r="J72" s="129"/>
      <c r="K72" s="129"/>
      <c r="L72" s="129"/>
      <c r="M72" s="129"/>
      <c r="N72" s="129"/>
      <c r="O72" s="129"/>
      <c r="P72" s="130"/>
      <c r="Q72" s="5"/>
    </row>
    <row r="73" spans="1:22" s="3" customFormat="1" x14ac:dyDescent="0.3">
      <c r="A73" s="5"/>
      <c r="B73" s="143"/>
      <c r="C73" s="142"/>
      <c r="D73" s="143"/>
      <c r="E73" s="143"/>
      <c r="F73" s="144"/>
      <c r="G73" s="144"/>
      <c r="H73" s="144"/>
      <c r="I73" s="144"/>
      <c r="J73" s="144"/>
      <c r="K73" s="144"/>
      <c r="L73" s="144"/>
      <c r="M73" s="144"/>
      <c r="N73" s="144"/>
      <c r="O73" s="144"/>
      <c r="P73" s="144"/>
      <c r="Q73" s="81"/>
    </row>
    <row r="74" spans="1:22" s="3" customFormat="1" ht="7.5" customHeight="1" x14ac:dyDescent="0.3">
      <c r="A74" s="5"/>
      <c r="B74" s="56"/>
      <c r="C74" s="56"/>
      <c r="D74" s="56"/>
      <c r="E74" s="56"/>
      <c r="F74" s="56"/>
      <c r="G74" s="56"/>
      <c r="H74" s="56"/>
      <c r="I74" s="56"/>
      <c r="J74" s="56"/>
      <c r="K74" s="56"/>
      <c r="L74" s="56"/>
      <c r="M74" s="56"/>
      <c r="N74" s="56"/>
      <c r="O74" s="56"/>
      <c r="P74" s="56"/>
      <c r="Q74" s="5"/>
    </row>
    <row r="75" spans="1:22" s="3" customFormat="1" x14ac:dyDescent="0.3">
      <c r="A75" s="5"/>
      <c r="B75" s="56" t="s">
        <v>86</v>
      </c>
      <c r="C75" s="124">
        <v>44637</v>
      </c>
      <c r="D75" s="56" t="s">
        <v>82</v>
      </c>
      <c r="E75" s="268" t="s">
        <v>105</v>
      </c>
      <c r="F75" s="268"/>
      <c r="G75" s="268"/>
      <c r="H75" s="56"/>
      <c r="I75" s="56" t="s">
        <v>83</v>
      </c>
      <c r="J75" s="269" t="s">
        <v>104</v>
      </c>
      <c r="K75" s="269"/>
      <c r="L75" s="269"/>
      <c r="M75" s="269"/>
      <c r="N75" s="56"/>
      <c r="O75" s="56"/>
      <c r="P75" s="56"/>
      <c r="Q75" s="5"/>
    </row>
    <row r="76" spans="1:22" s="3" customFormat="1" x14ac:dyDescent="0.3">
      <c r="A76" s="5"/>
      <c r="B76" s="56"/>
      <c r="C76" s="56"/>
      <c r="D76" s="56"/>
      <c r="E76" s="56"/>
      <c r="F76" s="56"/>
      <c r="G76" s="56"/>
      <c r="H76" s="56"/>
      <c r="I76" s="56"/>
      <c r="J76" s="56"/>
      <c r="K76" s="56"/>
      <c r="L76" s="56"/>
      <c r="M76" s="56"/>
      <c r="N76" s="56"/>
      <c r="O76" s="56"/>
      <c r="P76" s="56"/>
      <c r="Q76" s="5"/>
    </row>
    <row r="77" spans="1:22" s="3" customFormat="1" x14ac:dyDescent="0.3">
      <c r="A77" s="5"/>
      <c r="B77" s="56"/>
      <c r="C77" s="56"/>
      <c r="D77" s="56" t="s">
        <v>85</v>
      </c>
      <c r="E77" s="58"/>
      <c r="F77" s="58"/>
      <c r="G77" s="58"/>
      <c r="H77" s="56"/>
      <c r="I77" s="56" t="s">
        <v>85</v>
      </c>
      <c r="J77" s="57"/>
      <c r="K77" s="57"/>
      <c r="L77" s="57"/>
      <c r="M77" s="57"/>
      <c r="N77" s="56"/>
      <c r="O77" s="56"/>
      <c r="P77" s="56"/>
      <c r="Q77" s="5"/>
    </row>
    <row r="78" spans="1:22" s="3" customFormat="1" x14ac:dyDescent="0.3">
      <c r="A78" s="5"/>
      <c r="B78" s="56"/>
      <c r="C78" s="56"/>
      <c r="D78" s="56"/>
      <c r="E78" s="58"/>
      <c r="F78" s="58"/>
      <c r="G78" s="58"/>
      <c r="H78" s="56"/>
      <c r="I78" s="56"/>
      <c r="J78" s="57"/>
      <c r="K78" s="57"/>
      <c r="L78" s="57"/>
      <c r="M78" s="57"/>
      <c r="N78" s="56"/>
      <c r="O78" s="56"/>
      <c r="P78" s="56"/>
      <c r="Q78" s="5"/>
    </row>
    <row r="79" spans="1:22" x14ac:dyDescent="0.3">
      <c r="A79" s="5"/>
      <c r="B79" s="56"/>
      <c r="C79" s="56"/>
      <c r="D79" s="56"/>
      <c r="E79" s="56"/>
      <c r="F79" s="56"/>
      <c r="G79" s="56"/>
      <c r="H79" s="56"/>
      <c r="I79" s="56"/>
      <c r="J79" s="56"/>
      <c r="K79" s="56"/>
      <c r="L79" s="56"/>
      <c r="M79" s="56"/>
      <c r="N79" s="56"/>
      <c r="O79" s="56"/>
      <c r="P79" s="56"/>
      <c r="Q79" s="5"/>
      <c r="R79" s="3"/>
      <c r="S79" s="3"/>
      <c r="T79" s="3"/>
      <c r="U79" s="3"/>
      <c r="V79" s="3"/>
    </row>
    <row r="80" spans="1:22" x14ac:dyDescent="0.3">
      <c r="A80" s="5"/>
      <c r="B80" s="56"/>
      <c r="C80" s="56"/>
      <c r="D80" s="56"/>
      <c r="E80" s="56"/>
      <c r="F80" s="56"/>
      <c r="G80" s="56"/>
      <c r="H80" s="56"/>
      <c r="I80" s="56"/>
      <c r="J80" s="56"/>
      <c r="K80" s="56"/>
      <c r="L80" s="56"/>
      <c r="M80" s="56"/>
      <c r="N80" s="56"/>
      <c r="O80" s="56"/>
      <c r="P80" s="56"/>
      <c r="Q80" s="5"/>
      <c r="R80" s="3"/>
      <c r="S80" s="3"/>
      <c r="T80" s="3"/>
      <c r="U80" s="3"/>
      <c r="V80" s="3"/>
    </row>
    <row r="81" x14ac:dyDescent="0.3"/>
    <row r="82" x14ac:dyDescent="0.3"/>
    <row r="83" x14ac:dyDescent="0.3"/>
    <row r="84" x14ac:dyDescent="0.3"/>
    <row r="85" x14ac:dyDescent="0.3"/>
    <row r="86" x14ac:dyDescent="0.3"/>
    <row r="87" x14ac:dyDescent="0.3"/>
    <row r="88" x14ac:dyDescent="0.3"/>
    <row r="89" x14ac:dyDescent="0.3"/>
    <row r="90" x14ac:dyDescent="0.3"/>
    <row r="91" x14ac:dyDescent="0.3"/>
    <row r="92" x14ac:dyDescent="0.3"/>
    <row r="93" x14ac:dyDescent="0.3"/>
    <row r="94" x14ac:dyDescent="0.3"/>
    <row r="96" x14ac:dyDescent="0.3"/>
    <row r="97" x14ac:dyDescent="0.3"/>
    <row r="98" x14ac:dyDescent="0.3"/>
    <row r="99" x14ac:dyDescent="0.3"/>
    <row r="100" x14ac:dyDescent="0.3"/>
    <row r="101" x14ac:dyDescent="0.3"/>
    <row r="102" x14ac:dyDescent="0.3"/>
    <row r="103" x14ac:dyDescent="0.3"/>
    <row r="104" x14ac:dyDescent="0.3"/>
    <row r="105" x14ac:dyDescent="0.3"/>
    <row r="106" x14ac:dyDescent="0.3"/>
    <row r="107" x14ac:dyDescent="0.3"/>
    <row r="108" x14ac:dyDescent="0.3"/>
    <row r="111" x14ac:dyDescent="0.3"/>
    <row r="112" x14ac:dyDescent="0.3"/>
    <row r="113" x14ac:dyDescent="0.3"/>
    <row r="114" x14ac:dyDescent="0.3"/>
    <row r="115" x14ac:dyDescent="0.3"/>
    <row r="116" x14ac:dyDescent="0.3"/>
    <row r="117" x14ac:dyDescent="0.3"/>
    <row r="118" x14ac:dyDescent="0.3"/>
    <row r="119" x14ac:dyDescent="0.3"/>
    <row r="120" x14ac:dyDescent="0.3"/>
    <row r="121" x14ac:dyDescent="0.3"/>
    <row r="122" x14ac:dyDescent="0.3"/>
    <row r="123" x14ac:dyDescent="0.3"/>
    <row r="124" x14ac:dyDescent="0.3"/>
    <row r="125" x14ac:dyDescent="0.3"/>
    <row r="126" x14ac:dyDescent="0.3"/>
    <row r="127" x14ac:dyDescent="0.3"/>
    <row r="128" x14ac:dyDescent="0.3"/>
    <row r="129" x14ac:dyDescent="0.3"/>
    <row r="130" x14ac:dyDescent="0.3"/>
    <row r="131" x14ac:dyDescent="0.3"/>
    <row r="132" x14ac:dyDescent="0.3"/>
    <row r="133" x14ac:dyDescent="0.3"/>
    <row r="134" x14ac:dyDescent="0.3"/>
    <row r="135" x14ac:dyDescent="0.3"/>
    <row r="136" x14ac:dyDescent="0.3"/>
    <row r="137" x14ac:dyDescent="0.3"/>
    <row r="138" x14ac:dyDescent="0.3"/>
    <row r="139" x14ac:dyDescent="0.3"/>
    <row r="140" x14ac:dyDescent="0.3"/>
    <row r="141" x14ac:dyDescent="0.3"/>
    <row r="142" x14ac:dyDescent="0.3"/>
    <row r="143" x14ac:dyDescent="0.3"/>
    <row r="144" x14ac:dyDescent="0.3"/>
    <row r="145" x14ac:dyDescent="0.3"/>
    <row r="146" x14ac:dyDescent="0.3"/>
    <row r="147" x14ac:dyDescent="0.3"/>
    <row r="148" x14ac:dyDescent="0.3"/>
    <row r="149" x14ac:dyDescent="0.3"/>
    <row r="150" x14ac:dyDescent="0.3"/>
    <row r="151" x14ac:dyDescent="0.3"/>
    <row r="152" x14ac:dyDescent="0.3"/>
    <row r="153" x14ac:dyDescent="0.3"/>
    <row r="154" x14ac:dyDescent="0.3"/>
    <row r="155" x14ac:dyDescent="0.3"/>
    <row r="156" x14ac:dyDescent="0.3"/>
    <row r="157" x14ac:dyDescent="0.3"/>
    <row r="158" x14ac:dyDescent="0.3"/>
    <row r="159" x14ac:dyDescent="0.3"/>
    <row r="160" x14ac:dyDescent="0.3"/>
    <row r="161" x14ac:dyDescent="0.3"/>
    <row r="162" x14ac:dyDescent="0.3"/>
    <row r="163" x14ac:dyDescent="0.3"/>
    <row r="164" x14ac:dyDescent="0.3"/>
    <row r="165" x14ac:dyDescent="0.3"/>
    <row r="166" x14ac:dyDescent="0.3"/>
    <row r="167" x14ac:dyDescent="0.3"/>
    <row r="168" x14ac:dyDescent="0.3"/>
    <row r="169" x14ac:dyDescent="0.3"/>
    <row r="170" x14ac:dyDescent="0.3"/>
    <row r="171" x14ac:dyDescent="0.3"/>
    <row r="172" x14ac:dyDescent="0.3"/>
    <row r="173" x14ac:dyDescent="0.3"/>
    <row r="174" x14ac:dyDescent="0.3"/>
    <row r="175" x14ac:dyDescent="0.3"/>
    <row r="176" x14ac:dyDescent="0.3"/>
    <row r="177" x14ac:dyDescent="0.3"/>
    <row r="178" x14ac:dyDescent="0.3"/>
    <row r="179" x14ac:dyDescent="0.3"/>
    <row r="180" x14ac:dyDescent="0.3"/>
    <row r="181" x14ac:dyDescent="0.3"/>
    <row r="182" x14ac:dyDescent="0.3"/>
    <row r="183" x14ac:dyDescent="0.3"/>
    <row r="184" x14ac:dyDescent="0.3"/>
    <row r="185" x14ac:dyDescent="0.3"/>
    <row r="186" x14ac:dyDescent="0.3"/>
    <row r="187" x14ac:dyDescent="0.3"/>
    <row r="188" x14ac:dyDescent="0.3"/>
    <row r="189" x14ac:dyDescent="0.3"/>
    <row r="190" x14ac:dyDescent="0.3"/>
    <row r="191" x14ac:dyDescent="0.3"/>
    <row r="192" x14ac:dyDescent="0.3"/>
    <row r="193" x14ac:dyDescent="0.3"/>
    <row r="194" x14ac:dyDescent="0.3"/>
    <row r="195" x14ac:dyDescent="0.3"/>
    <row r="196" x14ac:dyDescent="0.3"/>
    <row r="197" x14ac:dyDescent="0.3"/>
    <row r="198" x14ac:dyDescent="0.3"/>
    <row r="199" x14ac:dyDescent="0.3"/>
    <row r="200" x14ac:dyDescent="0.3"/>
    <row r="201" x14ac:dyDescent="0.3"/>
    <row r="202" x14ac:dyDescent="0.3"/>
    <row r="203" x14ac:dyDescent="0.3"/>
    <row r="204" x14ac:dyDescent="0.3"/>
    <row r="205" x14ac:dyDescent="0.3"/>
    <row r="206" x14ac:dyDescent="0.3"/>
    <row r="207" x14ac:dyDescent="0.3"/>
    <row r="208" x14ac:dyDescent="0.3"/>
    <row r="209" x14ac:dyDescent="0.3"/>
    <row r="210" x14ac:dyDescent="0.3"/>
    <row r="211" x14ac:dyDescent="0.3"/>
    <row r="212" x14ac:dyDescent="0.3"/>
    <row r="213" x14ac:dyDescent="0.3"/>
    <row r="214" x14ac:dyDescent="0.3"/>
    <row r="215" x14ac:dyDescent="0.3"/>
    <row r="216" x14ac:dyDescent="0.3"/>
    <row r="217" x14ac:dyDescent="0.3"/>
    <row r="218" x14ac:dyDescent="0.3"/>
    <row r="219" x14ac:dyDescent="0.3"/>
    <row r="220" x14ac:dyDescent="0.3"/>
    <row r="221" x14ac:dyDescent="0.3"/>
    <row r="222" x14ac:dyDescent="0.3"/>
    <row r="223" x14ac:dyDescent="0.3"/>
    <row r="224" x14ac:dyDescent="0.3"/>
    <row r="225" x14ac:dyDescent="0.3"/>
    <row r="226" x14ac:dyDescent="0.3"/>
    <row r="227" x14ac:dyDescent="0.3"/>
    <row r="228" x14ac:dyDescent="0.3"/>
    <row r="229" x14ac:dyDescent="0.3"/>
    <row r="230" x14ac:dyDescent="0.3"/>
    <row r="231" x14ac:dyDescent="0.3"/>
    <row r="232" x14ac:dyDescent="0.3"/>
    <row r="233" x14ac:dyDescent="0.3"/>
    <row r="234" x14ac:dyDescent="0.3"/>
    <row r="235" x14ac:dyDescent="0.3"/>
    <row r="236" x14ac:dyDescent="0.3"/>
    <row r="237" x14ac:dyDescent="0.3"/>
    <row r="238" x14ac:dyDescent="0.3"/>
    <row r="239" x14ac:dyDescent="0.3"/>
    <row r="240" x14ac:dyDescent="0.3"/>
    <row r="241" x14ac:dyDescent="0.3"/>
    <row r="242" x14ac:dyDescent="0.3"/>
    <row r="243" x14ac:dyDescent="0.3"/>
    <row r="244" x14ac:dyDescent="0.3"/>
    <row r="245" x14ac:dyDescent="0.3"/>
    <row r="246" x14ac:dyDescent="0.3"/>
    <row r="247" x14ac:dyDescent="0.3"/>
    <row r="248" x14ac:dyDescent="0.3"/>
    <row r="249" x14ac:dyDescent="0.3"/>
    <row r="250" x14ac:dyDescent="0.3"/>
    <row r="251" x14ac:dyDescent="0.3"/>
    <row r="252" x14ac:dyDescent="0.3"/>
    <row r="253" x14ac:dyDescent="0.3"/>
    <row r="254" x14ac:dyDescent="0.3"/>
    <row r="255" x14ac:dyDescent="0.3"/>
    <row r="256" x14ac:dyDescent="0.3"/>
    <row r="257" x14ac:dyDescent="0.3"/>
    <row r="258" x14ac:dyDescent="0.3"/>
    <row r="259" x14ac:dyDescent="0.3"/>
    <row r="260" x14ac:dyDescent="0.3"/>
    <row r="261" x14ac:dyDescent="0.3"/>
    <row r="262" x14ac:dyDescent="0.3"/>
    <row r="263" x14ac:dyDescent="0.3"/>
  </sheetData>
  <mergeCells count="47">
    <mergeCell ref="I53:P53"/>
    <mergeCell ref="I54:P54"/>
    <mergeCell ref="I51:P52"/>
    <mergeCell ref="E75:G75"/>
    <mergeCell ref="J75:M75"/>
    <mergeCell ref="B65:P65"/>
    <mergeCell ref="B64:P64"/>
    <mergeCell ref="D59:P59"/>
    <mergeCell ref="D4:P4"/>
    <mergeCell ref="D8:P8"/>
    <mergeCell ref="C43:C44"/>
    <mergeCell ref="J43:L44"/>
    <mergeCell ref="C46:C47"/>
    <mergeCell ref="J46:L47"/>
    <mergeCell ref="N46:O46"/>
    <mergeCell ref="N47:O47"/>
    <mergeCell ref="P10:P14"/>
    <mergeCell ref="P25:P27"/>
    <mergeCell ref="C26:C27"/>
    <mergeCell ref="D12:I12"/>
    <mergeCell ref="J10:O10"/>
    <mergeCell ref="J11:M11"/>
    <mergeCell ref="J12:O12"/>
    <mergeCell ref="J13:L13"/>
    <mergeCell ref="L49:P49"/>
    <mergeCell ref="B26:B27"/>
    <mergeCell ref="O13:O14"/>
    <mergeCell ref="J25:O25"/>
    <mergeCell ref="J26:L26"/>
    <mergeCell ref="M26:M27"/>
    <mergeCell ref="N26:N27"/>
    <mergeCell ref="O26:O27"/>
    <mergeCell ref="G13:G14"/>
    <mergeCell ref="H13:H14"/>
    <mergeCell ref="I13:I14"/>
    <mergeCell ref="D25:I25"/>
    <mergeCell ref="D26:F26"/>
    <mergeCell ref="G26:G27"/>
    <mergeCell ref="H26:H27"/>
    <mergeCell ref="I26:I27"/>
    <mergeCell ref="M13:M14"/>
    <mergeCell ref="N13:N14"/>
    <mergeCell ref="B10:B13"/>
    <mergeCell ref="D10:I10"/>
    <mergeCell ref="D11:G11"/>
    <mergeCell ref="C10:C13"/>
    <mergeCell ref="D13:F13"/>
  </mergeCells>
  <conditionalFormatting sqref="P44:P48 P40:P42">
    <cfRule type="cellIs" dxfId="9" priority="8" operator="equal">
      <formula>0</formula>
    </cfRule>
    <cfRule type="containsErrors" dxfId="8" priority="9">
      <formula>ISERROR(P40)</formula>
    </cfRule>
  </conditionalFormatting>
  <conditionalFormatting sqref="P55:P58 P25">
    <cfRule type="cellIs" dxfId="7" priority="7" operator="equal">
      <formula>0</formula>
    </cfRule>
    <cfRule type="containsErrors" dxfId="6" priority="10">
      <formula>ISERROR(P25)</formula>
    </cfRule>
  </conditionalFormatting>
  <conditionalFormatting sqref="P43">
    <cfRule type="cellIs" dxfId="5" priority="5" operator="equal">
      <formula>0</formula>
    </cfRule>
    <cfRule type="containsErrors" dxfId="4" priority="6">
      <formula>ISERROR(P43)</formula>
    </cfRule>
  </conditionalFormatting>
  <conditionalFormatting sqref="P15:P24">
    <cfRule type="cellIs" dxfId="3" priority="3" operator="equal">
      <formula>0</formula>
    </cfRule>
    <cfRule type="containsErrors" dxfId="2" priority="4">
      <formula>ISERROR(P15)</formula>
    </cfRule>
  </conditionalFormatting>
  <conditionalFormatting sqref="P28:P39">
    <cfRule type="cellIs" dxfId="1" priority="1" operator="equal">
      <formula>0</formula>
    </cfRule>
    <cfRule type="containsErrors" dxfId="0" priority="2">
      <formula>ISERROR(P28)</formula>
    </cfRule>
  </conditionalFormatting>
  <pageMargins left="0.70866141732283472" right="0.70866141732283472" top="0.78740157480314965" bottom="0.78740157480314965" header="0.31496062992125984" footer="0.31496062992125984"/>
  <pageSetup paperSize="9" scale="41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návrh změny rozpočtu </vt:lpstr>
      <vt:lpstr>'návrh změny rozpočtu 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Mareš Jan (Ekonom)</dc:creator>
  <cp:lastModifiedBy>Hönigová Helena</cp:lastModifiedBy>
  <cp:lastPrinted>2022-03-18T13:05:17Z</cp:lastPrinted>
  <dcterms:created xsi:type="dcterms:W3CDTF">2017-02-23T12:10:09Z</dcterms:created>
  <dcterms:modified xsi:type="dcterms:W3CDTF">2022-03-18T13:05:20Z</dcterms:modified>
</cp:coreProperties>
</file>