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F1176D62-786E-45ED-9357-7B7D3994EFAA}" xr6:coauthVersionLast="36" xr6:coauthVersionMax="36" xr10:uidLastSave="{00000000-0000-0000-0000-000000000000}"/>
  <bookViews>
    <workbookView xWindow="0" yWindow="0" windowWidth="30885" windowHeight="17475" xr2:uid="{00000000-000D-0000-FFFF-FFFF00000000}"/>
  </bookViews>
  <sheets>
    <sheet name="návrh změny rozpočtu " sheetId="3" r:id="rId1"/>
  </sheets>
  <definedNames>
    <definedName name="_xlnm.Print_Area" localSheetId="0">'návrh změny rozpočtu '!$A$1:$Q$84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8" i="3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<sst xmlns="http://schemas.openxmlformats.org/spreadsheetml/2006/main" count="156" uniqueCount="123">
  <si>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</si>
  <si>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</si>
  <si>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</si>
  <si>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</si>
  <si>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</si>
  <si>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</si>
  <si>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</si>
  <si>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</si>
  <si>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</si>
  <si>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</si>
  <si>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</si>
  <si>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</si>
  <si>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</si>
  <si>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</si>
  <si>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</si>
  <si>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</si>
  <si>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</si>
  <si>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</si>
  <si>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</si>
  <si>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</si>
  <si>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</si>
  <si>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</si>
  <si>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</si>
  <si>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</si>
  <si>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</si>
  <si>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</si>
  <si>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</si>
  <si>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</si>
  <si>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</si>
  <si>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</si>
  <si>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</si>
  <si>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</si>
  <si>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</si>
  <si>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</si>
  <si>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</si>
  <si>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</si>
  <si>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</si>
  <si>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</si>
  <si>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</si>
  <si>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</si>
  <si>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</si>
  <si>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</si>
  <si>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</si>
  <si>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</si>
  <si>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</si>
  <si>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</si>
  <si>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</si>
  <si>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</si>
  <si>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</si>
  <si>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</si>
  <si>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</si>
  <si>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</si>
  <si>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</si>
  <si>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</si>
  <si>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</si>
  <si>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</si>
  <si>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</si>
  <si>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</si>
  <si>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</si>
  <si>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</si>
  <si>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</si>
  <si>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</si>
  <si>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</si>
  <si>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</si>
  <si>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</si>
  <si>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</si>
  <si>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</si>
  <si>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</si>
  <si>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</si>
  <si>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</si>
  <si>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</si>
  <si>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</si>
  <si>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</si>
  <si>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</si>
  <si>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</si>
  <si>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</si>
  <si>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</si>
  <si>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</si>
  <si>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</si>
  <si>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</si>
  <si>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</si>
  <si>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</si>
  <si>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</si>
  <si>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</si>
  <si>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</si>
  <si>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</si>
  <si>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</si>
  <si>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</si>
  <si>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</si>
  <si>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</si>
  <si>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</si>
  <si>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</si>
  <si>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</si>
  <si>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</si>
  <si>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</si>
  <si>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</si>
  <si>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</si>
  <si>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</si>
  <si>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</si>
  <si>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</si>
  <si>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</si>
  <si>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</si>
  <si>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</si>
  <si>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</si>
  <si>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Organizace obdržela  v roce 2020  následující dotace:</t>
  </si>
  <si>
    <t>Návrh změny rozpočtu na 2. pololetí 2021</t>
  </si>
  <si>
    <t>Základní škola speciální a Mateřská škola Chomutov, příspěvková organizace</t>
  </si>
  <si>
    <t>727 44 341</t>
  </si>
  <si>
    <t>Palachova 4881,  430 03 Chomuov 3</t>
  </si>
  <si>
    <t>Návrh změny rozpočtu na rok 2021</t>
  </si>
  <si>
    <t>Účelový příspěvek zřizovatele ve výši 2.306,4 tis. se skládá z částky 1.180,5 tis. - provoz, 33,4 tis. - posílení platové úrovně, 26,5 tis. - akce Táto, mámo …, 17 tis. - akce Šikulka, 49 tis.- akce Poklad…, tato akce se nekonala a 49 tis. Jsme v prosinci vraceli</t>
  </si>
  <si>
    <t>21.183,5 tis. Kč - dotace ze SR na mzdy</t>
  </si>
  <si>
    <t xml:space="preserve">Na straně výnosů i nákladů dochází ke změně z důvodu:  vratky dotace od zřizovatele ve 49 tis. Kč  na akci která se nemohla z důvodu Covidu konat , dále ve výnosech z vlastní činnosti je je snížení v kolonce tržby o 95 tis. Kč ( škola byla zavřená a vařilo se pouze pro školku) a navýšení cca o 180 tis. Kč  z důvodu čerpání fondů ( dary a proúčtování respirátorů a testů na Covid.   </t>
  </si>
  <si>
    <t>Ve výnosech - ostatní transfery je  rozpočet, který jsme obdrželi ze SR na mzdy a ONIV ve výši 21.183,5 tis. Kč a dále 272,3 tis. Kč ŠABLONY III.</t>
  </si>
  <si>
    <t>272,3 tis. Kč - ŠABLONY  III</t>
  </si>
  <si>
    <t>Ve sloupci Návrh změny rozpočtu 2021 jsou promítnuty úpravy související s obdrženými finančními prostředky a ostatní změny (výdaje) jsou provedeny dle skutečnosti k 31.12.2021. V návaznosti na provedené změny žádá organizace o úpravu rozpočtu na rok 2021.</t>
  </si>
  <si>
    <t>17.000,-- na akci Šikulka</t>
  </si>
  <si>
    <t>49.000,-- Kč na akci Poklad ….. ( následně bylo vráceno )</t>
  </si>
  <si>
    <t>26.500,-- Kč na akci Táto mámo …..</t>
  </si>
  <si>
    <t>33.400,-- Kč na posílení platové úrovně</t>
  </si>
  <si>
    <t>Kubátová Ilona</t>
  </si>
  <si>
    <t>Mgr. Sejnová Jana - ředitelka školy</t>
  </si>
  <si>
    <t xml:space="preserve">Schválený rozpočet na 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</si>
</sst>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7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2"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58"/>
  <sheetViews>
    <sheetView showGridLines="0" tabSelected="1" topLeftCell="A14" zoomScale="90" zoomScaleNormal="90" zoomScaleSheetLayoutView="80" workbookViewId="0">
      <selection activeCell="A78" sqref="A7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1" t="s">
        <v>106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 t="s">
        <v>107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2" t="s">
        <v>108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4" t="s">
        <v>37</v>
      </c>
      <c r="C10" s="201" t="s">
        <v>38</v>
      </c>
      <c r="D10" s="206" t="s">
        <v>122</v>
      </c>
      <c r="E10" s="207"/>
      <c r="F10" s="207"/>
      <c r="G10" s="207"/>
      <c r="H10" s="207"/>
      <c r="I10" s="208"/>
      <c r="J10" s="206" t="s">
        <v>109</v>
      </c>
      <c r="K10" s="207"/>
      <c r="L10" s="207"/>
      <c r="M10" s="207"/>
      <c r="N10" s="207"/>
      <c r="O10" s="208"/>
      <c r="P10" s="195" t="s">
        <v>72</v>
      </c>
      <c r="Q10" s="5"/>
    </row>
    <row r="11" spans="1:19" ht="30.75" thickBot="1" x14ac:dyDescent="0.3">
      <c r="A11" s="5"/>
      <c r="B11" s="245"/>
      <c r="C11" s="202"/>
      <c r="D11" s="209" t="s">
        <v>39</v>
      </c>
      <c r="E11" s="210"/>
      <c r="F11" s="210"/>
      <c r="G11" s="211"/>
      <c r="H11" s="9" t="s">
        <v>40</v>
      </c>
      <c r="I11" s="9" t="s">
        <v>63</v>
      </c>
      <c r="J11" s="209" t="s">
        <v>39</v>
      </c>
      <c r="K11" s="210"/>
      <c r="L11" s="210"/>
      <c r="M11" s="211"/>
      <c r="N11" s="9" t="s">
        <v>40</v>
      </c>
      <c r="O11" s="9" t="s">
        <v>63</v>
      </c>
      <c r="P11" s="196"/>
      <c r="Q11" s="5"/>
    </row>
    <row r="12" spans="1:19" ht="15.75" thickBot="1" x14ac:dyDescent="0.3">
      <c r="A12" s="5"/>
      <c r="B12" s="245"/>
      <c r="C12" s="212"/>
      <c r="D12" s="203" t="s">
        <v>64</v>
      </c>
      <c r="E12" s="204"/>
      <c r="F12" s="204"/>
      <c r="G12" s="204"/>
      <c r="H12" s="204"/>
      <c r="I12" s="205"/>
      <c r="J12" s="203" t="s">
        <v>64</v>
      </c>
      <c r="K12" s="204"/>
      <c r="L12" s="204"/>
      <c r="M12" s="204"/>
      <c r="N12" s="204"/>
      <c r="O12" s="205"/>
      <c r="P12" s="196"/>
      <c r="Q12" s="5"/>
    </row>
    <row r="13" spans="1:19" ht="15.75" thickBot="1" x14ac:dyDescent="0.3">
      <c r="A13" s="5"/>
      <c r="B13" s="246"/>
      <c r="C13" s="213"/>
      <c r="D13" s="214" t="s">
        <v>59</v>
      </c>
      <c r="E13" s="215"/>
      <c r="F13" s="215"/>
      <c r="G13" s="240" t="s">
        <v>65</v>
      </c>
      <c r="H13" s="242" t="s">
        <v>68</v>
      </c>
      <c r="I13" s="226" t="s">
        <v>64</v>
      </c>
      <c r="J13" s="214" t="s">
        <v>59</v>
      </c>
      <c r="K13" s="215"/>
      <c r="L13" s="215"/>
      <c r="M13" s="240" t="s">
        <v>65</v>
      </c>
      <c r="N13" s="242" t="s">
        <v>68</v>
      </c>
      <c r="O13" s="226" t="s">
        <v>64</v>
      </c>
      <c r="P13" s="196"/>
      <c r="Q13" s="5"/>
    </row>
    <row r="14" spans="1:19" ht="15.75" thickBot="1" x14ac:dyDescent="0.3">
      <c r="A14" s="5"/>
      <c r="B14" s="10"/>
      <c r="C14" s="11"/>
      <c r="D14" s="173" t="s">
        <v>60</v>
      </c>
      <c r="E14" s="174" t="s">
        <v>103</v>
      </c>
      <c r="F14" s="174" t="s">
        <v>61</v>
      </c>
      <c r="G14" s="241"/>
      <c r="H14" s="243"/>
      <c r="I14" s="227"/>
      <c r="J14" s="173" t="s">
        <v>60</v>
      </c>
      <c r="K14" s="174" t="s">
        <v>103</v>
      </c>
      <c r="L14" s="174" t="s">
        <v>61</v>
      </c>
      <c r="M14" s="241"/>
      <c r="N14" s="243"/>
      <c r="O14" s="227"/>
      <c r="P14" s="197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843</v>
      </c>
      <c r="G15" s="71">
        <f>SUM(D15:F15)</f>
        <v>843</v>
      </c>
      <c r="H15" s="74">
        <v>0</v>
      </c>
      <c r="I15" s="14">
        <f>G15+H15</f>
        <v>843</v>
      </c>
      <c r="J15" s="12"/>
      <c r="K15" s="13"/>
      <c r="L15" s="64">
        <v>748.4</v>
      </c>
      <c r="M15" s="71">
        <f t="shared" ref="M15:M23" si="0">SUM(J15:L15)</f>
        <v>748.4</v>
      </c>
      <c r="N15" s="74">
        <v>0</v>
      </c>
      <c r="O15" s="14">
        <f>M15+N15</f>
        <v>748.4</v>
      </c>
      <c r="P15" s="15">
        <f>(O15-I15)/I15</f>
        <v>-0.11221826809015424</v>
      </c>
      <c r="Q15" s="5"/>
    </row>
    <row r="16" spans="1:19" x14ac:dyDescent="0.25">
      <c r="A16" s="5"/>
      <c r="B16" s="16" t="s">
        <v>1</v>
      </c>
      <c r="C16" s="155" t="s">
        <v>62</v>
      </c>
      <c r="D16" s="65">
        <v>2225</v>
      </c>
      <c r="E16" s="17"/>
      <c r="F16" s="17"/>
      <c r="G16" s="72">
        <f t="shared" ref="G16:G23" si="1">SUM(D16:F16)</f>
        <v>2225</v>
      </c>
      <c r="H16" s="75"/>
      <c r="I16" s="14">
        <f t="shared" ref="I16:I23" si="2">G16+H16</f>
        <v>2225</v>
      </c>
      <c r="J16" s="65">
        <v>2180.5</v>
      </c>
      <c r="K16" s="17"/>
      <c r="L16" s="17"/>
      <c r="M16" s="72">
        <f t="shared" si="0"/>
        <v>2180.5</v>
      </c>
      <c r="N16" s="75"/>
      <c r="O16" s="14">
        <f t="shared" ref="O16:O20" si="3">M16+N16</f>
        <v>2180.5</v>
      </c>
      <c r="P16" s="18">
        <f t="shared" ref="P16:P40" si="4">(O16-I16)/I16</f>
        <v>-0.02</v>
      </c>
      <c r="Q16" s="5"/>
    </row>
    <row r="17" spans="1:17" x14ac:dyDescent="0.25">
      <c r="A17" s="5"/>
      <c r="B17" s="16" t="s">
        <v>3</v>
      </c>
      <c r="C17" s="156" t="s">
        <v>85</v>
      </c>
      <c r="D17" s="66">
        <v>125.9</v>
      </c>
      <c r="E17" s="19"/>
      <c r="F17" s="19"/>
      <c r="G17" s="72">
        <f t="shared" si="1"/>
        <v>125.9</v>
      </c>
      <c r="H17" s="76"/>
      <c r="I17" s="14">
        <f t="shared" si="2"/>
        <v>125.9</v>
      </c>
      <c r="J17" s="66">
        <v>76.900000000000006</v>
      </c>
      <c r="K17" s="19"/>
      <c r="L17" s="19"/>
      <c r="M17" s="72">
        <f t="shared" si="0"/>
        <v>76.900000000000006</v>
      </c>
      <c r="N17" s="76"/>
      <c r="O17" s="14">
        <f t="shared" si="3"/>
        <v>76.900000000000006</v>
      </c>
      <c r="P17" s="18">
        <f t="shared" si="4"/>
        <v>-0.3891977760127085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18133.900000000001</v>
      </c>
      <c r="F18" s="19"/>
      <c r="G18" s="72">
        <f t="shared" si="1"/>
        <v>18133.900000000001</v>
      </c>
      <c r="H18" s="74"/>
      <c r="I18" s="14">
        <f t="shared" si="2"/>
        <v>18133.900000000001</v>
      </c>
      <c r="J18" s="20"/>
      <c r="K18" s="67">
        <v>21455.8</v>
      </c>
      <c r="L18" s="19"/>
      <c r="M18" s="72">
        <f t="shared" si="0"/>
        <v>21455.8</v>
      </c>
      <c r="N18" s="74"/>
      <c r="O18" s="14">
        <f t="shared" si="3"/>
        <v>21455.8</v>
      </c>
      <c r="P18" s="18">
        <f t="shared" si="4"/>
        <v>0.1831872901030665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>
        <v>103.3</v>
      </c>
      <c r="M20" s="72">
        <f t="shared" si="0"/>
        <v>103.3</v>
      </c>
      <c r="N20" s="77"/>
      <c r="O20" s="14">
        <f t="shared" si="3"/>
        <v>103.3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/>
      <c r="I21" s="14">
        <f>G21+H21</f>
        <v>0</v>
      </c>
      <c r="J21" s="20"/>
      <c r="K21" s="17"/>
      <c r="L21" s="69">
        <v>76.5</v>
      </c>
      <c r="M21" s="72">
        <f t="shared" si="0"/>
        <v>76.5</v>
      </c>
      <c r="N21" s="78"/>
      <c r="O21" s="14">
        <f>M21+N21</f>
        <v>76.5</v>
      </c>
      <c r="P21" s="18" t="e">
        <f t="shared" si="4"/>
        <v>#DIV/0!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2350.9</v>
      </c>
      <c r="E24" s="30">
        <f>SUM(E15:E21)</f>
        <v>18133.900000000001</v>
      </c>
      <c r="F24" s="30">
        <f>SUM(F15:F21)</f>
        <v>843</v>
      </c>
      <c r="G24" s="31">
        <f>SUM(D24:F24)</f>
        <v>21327.800000000003</v>
      </c>
      <c r="H24" s="32">
        <f>SUM(H15:H21)</f>
        <v>0</v>
      </c>
      <c r="I24" s="32">
        <f>SUM(I15:I21)</f>
        <v>21327.800000000003</v>
      </c>
      <c r="J24" s="29">
        <f>SUM(J15:J21)</f>
        <v>2257.4</v>
      </c>
      <c r="K24" s="30">
        <f>SUM(K15:K21)</f>
        <v>21455.8</v>
      </c>
      <c r="L24" s="30">
        <f>SUM(L15:L21)</f>
        <v>928.19999999999993</v>
      </c>
      <c r="M24" s="31">
        <f>SUM(J24:L24)</f>
        <v>24641.4</v>
      </c>
      <c r="N24" s="32">
        <f>SUM(N15:N21)</f>
        <v>0</v>
      </c>
      <c r="O24" s="32">
        <f>SUM(O15:O21)</f>
        <v>24641.399999999998</v>
      </c>
      <c r="P24" s="33">
        <f t="shared" si="4"/>
        <v>0.15536529787413583</v>
      </c>
      <c r="Q24" s="5"/>
    </row>
    <row r="25" spans="1:17" ht="15.75" thickBot="1" x14ac:dyDescent="0.3">
      <c r="A25" s="5"/>
      <c r="B25" s="34"/>
      <c r="C25" s="35"/>
      <c r="D25" s="228" t="s">
        <v>70</v>
      </c>
      <c r="E25" s="229"/>
      <c r="F25" s="229"/>
      <c r="G25" s="230"/>
      <c r="H25" s="230"/>
      <c r="I25" s="231"/>
      <c r="J25" s="228" t="s">
        <v>70</v>
      </c>
      <c r="K25" s="229"/>
      <c r="L25" s="229"/>
      <c r="M25" s="230"/>
      <c r="N25" s="230"/>
      <c r="O25" s="231"/>
      <c r="P25" s="198" t="s">
        <v>72</v>
      </c>
      <c r="Q25" s="5"/>
    </row>
    <row r="26" spans="1:17" ht="15.75" thickBot="1" x14ac:dyDescent="0.3">
      <c r="A26" s="5"/>
      <c r="B26" s="224" t="s">
        <v>37</v>
      </c>
      <c r="C26" s="201" t="s">
        <v>38</v>
      </c>
      <c r="D26" s="232" t="s">
        <v>71</v>
      </c>
      <c r="E26" s="233"/>
      <c r="F26" s="233"/>
      <c r="G26" s="234" t="s">
        <v>66</v>
      </c>
      <c r="H26" s="236" t="s">
        <v>69</v>
      </c>
      <c r="I26" s="238" t="s">
        <v>70</v>
      </c>
      <c r="J26" s="232" t="s">
        <v>71</v>
      </c>
      <c r="K26" s="233"/>
      <c r="L26" s="233"/>
      <c r="M26" s="234" t="s">
        <v>66</v>
      </c>
      <c r="N26" s="236" t="s">
        <v>69</v>
      </c>
      <c r="O26" s="238" t="s">
        <v>70</v>
      </c>
      <c r="P26" s="199"/>
      <c r="Q26" s="5"/>
    </row>
    <row r="27" spans="1:17" ht="15.75" thickBot="1" x14ac:dyDescent="0.3">
      <c r="A27" s="5"/>
      <c r="B27" s="225"/>
      <c r="C27" s="202"/>
      <c r="D27" s="36" t="s">
        <v>56</v>
      </c>
      <c r="E27" s="37" t="s">
        <v>57</v>
      </c>
      <c r="F27" s="38" t="s">
        <v>58</v>
      </c>
      <c r="G27" s="235"/>
      <c r="H27" s="237"/>
      <c r="I27" s="239"/>
      <c r="J27" s="36" t="s">
        <v>56</v>
      </c>
      <c r="K27" s="37" t="s">
        <v>57</v>
      </c>
      <c r="L27" s="38" t="s">
        <v>58</v>
      </c>
      <c r="M27" s="235"/>
      <c r="N27" s="237"/>
      <c r="O27" s="239"/>
      <c r="P27" s="200"/>
      <c r="Q27" s="5"/>
    </row>
    <row r="28" spans="1:17" x14ac:dyDescent="0.25">
      <c r="A28" s="5"/>
      <c r="B28" s="39" t="s">
        <v>19</v>
      </c>
      <c r="C28" s="40" t="s">
        <v>10</v>
      </c>
      <c r="D28" s="80">
        <v>188</v>
      </c>
      <c r="E28" s="80"/>
      <c r="F28" s="80"/>
      <c r="G28" s="81">
        <f>SUM(D28:F28)</f>
        <v>188</v>
      </c>
      <c r="H28" s="81"/>
      <c r="I28" s="41">
        <f>G28+H28</f>
        <v>188</v>
      </c>
      <c r="J28" s="89">
        <v>122.3</v>
      </c>
      <c r="K28" s="80"/>
      <c r="L28" s="80">
        <v>1.6</v>
      </c>
      <c r="M28" s="81">
        <f>SUM(J28:L28)</f>
        <v>123.89999999999999</v>
      </c>
      <c r="N28" s="81"/>
      <c r="O28" s="41">
        <f>M28+N28</f>
        <v>123.89999999999999</v>
      </c>
      <c r="P28" s="15">
        <f t="shared" si="4"/>
        <v>-0.3409574468085107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308.5</v>
      </c>
      <c r="E29" s="82"/>
      <c r="F29" s="82">
        <v>703</v>
      </c>
      <c r="G29" s="83">
        <f t="shared" ref="G29:G38" si="6">SUM(D29:F29)</f>
        <v>1011.5</v>
      </c>
      <c r="H29" s="84"/>
      <c r="I29" s="14">
        <f t="shared" ref="I29:I38" si="7">G29+H29</f>
        <v>1011.5</v>
      </c>
      <c r="J29" s="90">
        <v>213</v>
      </c>
      <c r="K29" s="82">
        <v>11.2</v>
      </c>
      <c r="L29" s="82">
        <v>690.2</v>
      </c>
      <c r="M29" s="83">
        <f t="shared" ref="M29:M38" si="8">SUM(J29:L29)</f>
        <v>914.40000000000009</v>
      </c>
      <c r="N29" s="84"/>
      <c r="O29" s="14">
        <f t="shared" ref="O29:O38" si="9">M29+N29</f>
        <v>914.40000000000009</v>
      </c>
      <c r="P29" s="18">
        <f t="shared" si="4"/>
        <v>-9.599604547701425E-2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918</v>
      </c>
      <c r="E30" s="85"/>
      <c r="F30" s="85" t="s">
        <v>97</v>
      </c>
      <c r="G30" s="83">
        <f t="shared" si="6"/>
        <v>918</v>
      </c>
      <c r="H30" s="83"/>
      <c r="I30" s="14">
        <f t="shared" si="7"/>
        <v>918</v>
      </c>
      <c r="J30" s="91">
        <v>830</v>
      </c>
      <c r="K30" s="85"/>
      <c r="L30" s="85"/>
      <c r="M30" s="83">
        <f t="shared" si="8"/>
        <v>830</v>
      </c>
      <c r="N30" s="83"/>
      <c r="O30" s="14">
        <f t="shared" si="9"/>
        <v>830</v>
      </c>
      <c r="P30" s="18">
        <f t="shared" si="4"/>
        <v>-9.586056644880174E-2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383</v>
      </c>
      <c r="E31" s="85"/>
      <c r="F31" s="85">
        <v>36</v>
      </c>
      <c r="G31" s="83">
        <f t="shared" si="6"/>
        <v>419</v>
      </c>
      <c r="H31" s="83"/>
      <c r="I31" s="14">
        <f t="shared" si="7"/>
        <v>419</v>
      </c>
      <c r="J31" s="91">
        <v>409</v>
      </c>
      <c r="K31" s="85">
        <v>30.4</v>
      </c>
      <c r="L31" s="85">
        <v>24.3</v>
      </c>
      <c r="M31" s="83">
        <f t="shared" si="8"/>
        <v>463.7</v>
      </c>
      <c r="N31" s="83"/>
      <c r="O31" s="14">
        <f t="shared" si="9"/>
        <v>463.7</v>
      </c>
      <c r="P31" s="18">
        <f t="shared" si="4"/>
        <v>0.10668257756563243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25</v>
      </c>
      <c r="E32" s="85">
        <v>13638.5</v>
      </c>
      <c r="F32" s="85">
        <v>43</v>
      </c>
      <c r="G32" s="83">
        <f t="shared" si="6"/>
        <v>13706.5</v>
      </c>
      <c r="H32" s="83"/>
      <c r="I32" s="14">
        <f t="shared" si="7"/>
        <v>13706.5</v>
      </c>
      <c r="J32" s="92">
        <v>95.2</v>
      </c>
      <c r="K32" s="85">
        <v>15702.9</v>
      </c>
      <c r="L32" s="85">
        <v>31.3</v>
      </c>
      <c r="M32" s="83">
        <f t="shared" si="8"/>
        <v>15829.4</v>
      </c>
      <c r="N32" s="83"/>
      <c r="O32" s="14">
        <f t="shared" si="9"/>
        <v>15829.4</v>
      </c>
      <c r="P32" s="18">
        <f t="shared" si="4"/>
        <v>0.15488271987743038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25</v>
      </c>
      <c r="E33" s="85">
        <v>13272.5</v>
      </c>
      <c r="F33" s="85">
        <v>43</v>
      </c>
      <c r="G33" s="83">
        <f t="shared" si="6"/>
        <v>13340.5</v>
      </c>
      <c r="H33" s="83"/>
      <c r="I33" s="14">
        <f t="shared" si="7"/>
        <v>13340.5</v>
      </c>
      <c r="J33" s="92">
        <v>26.7</v>
      </c>
      <c r="K33" s="85">
        <v>15514.7</v>
      </c>
      <c r="L33" s="85">
        <v>31.3</v>
      </c>
      <c r="M33" s="83">
        <f t="shared" si="8"/>
        <v>15572.7</v>
      </c>
      <c r="N33" s="83"/>
      <c r="O33" s="14">
        <f t="shared" si="9"/>
        <v>15572.7</v>
      </c>
      <c r="P33" s="18">
        <f t="shared" si="4"/>
        <v>0.16732506277875647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366</v>
      </c>
      <c r="F34" s="85"/>
      <c r="G34" s="83">
        <f t="shared" si="6"/>
        <v>366</v>
      </c>
      <c r="H34" s="83"/>
      <c r="I34" s="14">
        <f t="shared" si="7"/>
        <v>366</v>
      </c>
      <c r="J34" s="92">
        <v>68.5</v>
      </c>
      <c r="K34" s="85">
        <v>188.2</v>
      </c>
      <c r="L34" s="85"/>
      <c r="M34" s="83">
        <f t="shared" si="8"/>
        <v>256.7</v>
      </c>
      <c r="N34" s="83"/>
      <c r="O34" s="14">
        <f t="shared" si="9"/>
        <v>256.7</v>
      </c>
      <c r="P34" s="18">
        <f t="shared" si="4"/>
        <v>-0.29863387978142081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8.4</v>
      </c>
      <c r="E35" s="85">
        <v>4486.1000000000004</v>
      </c>
      <c r="F35" s="85"/>
      <c r="G35" s="83">
        <f t="shared" si="6"/>
        <v>4494.5</v>
      </c>
      <c r="H35" s="83"/>
      <c r="I35" s="14">
        <f t="shared" si="7"/>
        <v>4494.5</v>
      </c>
      <c r="J35" s="92">
        <v>8.3000000000000007</v>
      </c>
      <c r="K35" s="85">
        <v>5200.1000000000004</v>
      </c>
      <c r="L35" s="85"/>
      <c r="M35" s="83">
        <f t="shared" si="8"/>
        <v>5208.4000000000005</v>
      </c>
      <c r="N35" s="83"/>
      <c r="O35" s="14">
        <f t="shared" si="9"/>
        <v>5208.4000000000005</v>
      </c>
      <c r="P35" s="18">
        <f t="shared" si="4"/>
        <v>0.15883858048726232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389.1</v>
      </c>
      <c r="E37" s="85"/>
      <c r="F37" s="85"/>
      <c r="G37" s="83">
        <f t="shared" si="6"/>
        <v>389.1</v>
      </c>
      <c r="H37" s="83"/>
      <c r="I37" s="14">
        <f t="shared" si="7"/>
        <v>389.1</v>
      </c>
      <c r="J37" s="91">
        <v>402.6</v>
      </c>
      <c r="K37" s="85"/>
      <c r="L37" s="85"/>
      <c r="M37" s="83">
        <f t="shared" si="8"/>
        <v>402.6</v>
      </c>
      <c r="N37" s="83"/>
      <c r="O37" s="14">
        <f t="shared" si="9"/>
        <v>402.6</v>
      </c>
      <c r="P37" s="18">
        <f t="shared" si="4"/>
        <v>3.469545104086353E-2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130.9</v>
      </c>
      <c r="E38" s="87">
        <v>9.3000000000000007</v>
      </c>
      <c r="F38" s="87">
        <v>61</v>
      </c>
      <c r="G38" s="83">
        <f t="shared" si="6"/>
        <v>201.20000000000002</v>
      </c>
      <c r="H38" s="88"/>
      <c r="I38" s="26">
        <f t="shared" si="7"/>
        <v>201.20000000000002</v>
      </c>
      <c r="J38" s="93">
        <v>177</v>
      </c>
      <c r="K38" s="87">
        <v>511.2</v>
      </c>
      <c r="L38" s="87">
        <v>180.8</v>
      </c>
      <c r="M38" s="88">
        <f t="shared" si="8"/>
        <v>869</v>
      </c>
      <c r="N38" s="88"/>
      <c r="O38" s="26">
        <f t="shared" si="9"/>
        <v>869</v>
      </c>
      <c r="P38" s="18">
        <f t="shared" si="4"/>
        <v>3.3190854870775341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2350.9</v>
      </c>
      <c r="E39" s="47">
        <f>SUM(E35:E38)+SUM(E28:E32)</f>
        <v>18133.900000000001</v>
      </c>
      <c r="F39" s="47">
        <f>SUM(F35:F38)+SUM(F28:F32)</f>
        <v>843</v>
      </c>
      <c r="G39" s="176">
        <f>SUM(D39:F39)</f>
        <v>21327.800000000003</v>
      </c>
      <c r="H39" s="48">
        <f>SUM(H28:H32)+SUM(H35:H38)</f>
        <v>0</v>
      </c>
      <c r="I39" s="49">
        <f>SUM(I35:I38)+SUM(I28:I32)</f>
        <v>21327.8</v>
      </c>
      <c r="J39" s="47">
        <f>SUM(J35:J38)+SUM(J28:J32)</f>
        <v>2257.4</v>
      </c>
      <c r="K39" s="47">
        <f>SUM(K35:K38)+SUM(K28:K32)</f>
        <v>21455.8</v>
      </c>
      <c r="L39" s="47">
        <f>SUM(L35:L38)+SUM(L28:L32)</f>
        <v>928.2</v>
      </c>
      <c r="M39" s="176">
        <f>SUM(J39:L39)</f>
        <v>24641.4</v>
      </c>
      <c r="N39" s="48">
        <f>SUM(N28:N32)+SUM(N35:N38)</f>
        <v>0</v>
      </c>
      <c r="O39" s="49">
        <f>SUM(O35:O38)+SUM(O28:O32)</f>
        <v>24641.4</v>
      </c>
      <c r="P39" s="50">
        <f t="shared" si="4"/>
        <v>0.15536529787413622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-2225</v>
      </c>
      <c r="J41" s="132"/>
      <c r="K41" s="133"/>
      <c r="L41" s="133"/>
      <c r="M41" s="134"/>
      <c r="N41" s="137"/>
      <c r="O41" s="136">
        <f>O40-J16</f>
        <v>-2180.5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4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84" t="s">
        <v>92</v>
      </c>
      <c r="K43" s="186"/>
      <c r="L43" s="187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5"/>
      <c r="D44" s="106">
        <v>267.39999999999998</v>
      </c>
      <c r="E44" s="123">
        <v>267.39999999999998</v>
      </c>
      <c r="F44" s="124">
        <v>0</v>
      </c>
      <c r="G44" s="56"/>
      <c r="H44" s="56"/>
      <c r="I44" s="57"/>
      <c r="J44" s="185"/>
      <c r="K44" s="188"/>
      <c r="L44" s="189"/>
      <c r="M44" s="104"/>
      <c r="N44" s="104"/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4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84" t="s">
        <v>95</v>
      </c>
      <c r="K46" s="186"/>
      <c r="L46" s="186"/>
      <c r="M46" s="109" t="s">
        <v>96</v>
      </c>
      <c r="N46" s="191" t="s">
        <v>93</v>
      </c>
      <c r="O46" s="192"/>
      <c r="P46" s="58"/>
      <c r="Q46" s="97"/>
    </row>
    <row r="47" spans="1:17" ht="15.75" thickBot="1" x14ac:dyDescent="0.3">
      <c r="A47" s="5"/>
      <c r="B47" s="54"/>
      <c r="C47" s="190"/>
      <c r="D47" s="106">
        <v>0</v>
      </c>
      <c r="E47" s="111">
        <v>0</v>
      </c>
      <c r="F47" s="56"/>
      <c r="G47" s="56"/>
      <c r="H47" s="56"/>
      <c r="I47" s="57"/>
      <c r="J47" s="185"/>
      <c r="K47" s="188"/>
      <c r="L47" s="188"/>
      <c r="M47" s="105">
        <v>0</v>
      </c>
      <c r="N47" s="193">
        <v>0</v>
      </c>
      <c r="O47" s="194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16"/>
      <c r="M49" s="216"/>
      <c r="N49" s="216"/>
      <c r="O49" s="216"/>
      <c r="P49" s="217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18"/>
      <c r="J50" s="219"/>
      <c r="K50" s="219"/>
      <c r="L50" s="219"/>
      <c r="M50" s="219"/>
      <c r="N50" s="219"/>
      <c r="O50" s="219"/>
      <c r="P50" s="220"/>
      <c r="Q50" s="5"/>
    </row>
    <row r="51" spans="1:17" s="3" customFormat="1" x14ac:dyDescent="0.25">
      <c r="A51" s="5"/>
      <c r="B51" s="54"/>
      <c r="C51" s="59" t="s">
        <v>74</v>
      </c>
      <c r="D51" s="94">
        <v>781.9</v>
      </c>
      <c r="E51" s="94">
        <v>304.7</v>
      </c>
      <c r="F51" s="94">
        <v>732.5</v>
      </c>
      <c r="G51" s="60">
        <f t="shared" ref="G51:G54" si="11">D51+E51-F51</f>
        <v>354.09999999999991</v>
      </c>
      <c r="H51" s="56"/>
      <c r="I51" s="218"/>
      <c r="J51" s="219"/>
      <c r="K51" s="219"/>
      <c r="L51" s="219"/>
      <c r="M51" s="219"/>
      <c r="N51" s="219"/>
      <c r="O51" s="219"/>
      <c r="P51" s="220"/>
      <c r="Q51" s="5"/>
    </row>
    <row r="52" spans="1:17" s="3" customFormat="1" x14ac:dyDescent="0.25">
      <c r="A52" s="5"/>
      <c r="B52" s="54"/>
      <c r="C52" s="59" t="s">
        <v>75</v>
      </c>
      <c r="D52" s="94">
        <v>258.39999999999998</v>
      </c>
      <c r="E52" s="94">
        <v>568.5</v>
      </c>
      <c r="F52" s="94">
        <v>755.8</v>
      </c>
      <c r="G52" s="60">
        <f t="shared" si="11"/>
        <v>71.100000000000023</v>
      </c>
      <c r="H52" s="56"/>
      <c r="I52" s="218"/>
      <c r="J52" s="219"/>
      <c r="K52" s="219"/>
      <c r="L52" s="219"/>
      <c r="M52" s="219"/>
      <c r="N52" s="219"/>
      <c r="O52" s="219"/>
      <c r="P52" s="220"/>
      <c r="Q52" s="5"/>
    </row>
    <row r="53" spans="1:17" s="3" customFormat="1" x14ac:dyDescent="0.25">
      <c r="A53" s="5"/>
      <c r="B53" s="54"/>
      <c r="C53" s="59" t="s">
        <v>100</v>
      </c>
      <c r="D53" s="94">
        <v>165</v>
      </c>
      <c r="E53" s="94">
        <v>14.4</v>
      </c>
      <c r="F53" s="94">
        <v>0</v>
      </c>
      <c r="G53" s="60">
        <f>D53+E53</f>
        <v>179.4</v>
      </c>
      <c r="H53" s="56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101</v>
      </c>
      <c r="D54" s="94">
        <v>143.4</v>
      </c>
      <c r="E54" s="94">
        <v>313.5</v>
      </c>
      <c r="F54" s="94">
        <v>282.60000000000002</v>
      </c>
      <c r="G54" s="60">
        <f t="shared" si="11"/>
        <v>174.29999999999995</v>
      </c>
      <c r="H54" s="56"/>
      <c r="I54" s="221"/>
      <c r="J54" s="222"/>
      <c r="K54" s="222"/>
      <c r="L54" s="222"/>
      <c r="M54" s="222"/>
      <c r="N54" s="222"/>
      <c r="O54" s="222"/>
      <c r="P54" s="223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36.93</v>
      </c>
      <c r="E57" s="95">
        <v>37.090000000000003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7"/>
      <c r="Q59" s="5"/>
    </row>
    <row r="60" spans="1:17" s="3" customFormat="1" x14ac:dyDescent="0.25">
      <c r="A60" s="5"/>
      <c r="B60" s="142" t="s">
        <v>98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79" t="s">
        <v>110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80"/>
      <c r="Q61" s="5"/>
    </row>
    <row r="62" spans="1:17" s="3" customFormat="1" x14ac:dyDescent="0.25">
      <c r="A62" s="5"/>
      <c r="B62" s="179" t="s">
        <v>99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80"/>
      <c r="Q62" s="5"/>
    </row>
    <row r="63" spans="1:17" s="3" customFormat="1" x14ac:dyDescent="0.25">
      <c r="A63" s="5"/>
      <c r="B63" s="179" t="s">
        <v>111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80"/>
      <c r="Q63" s="5"/>
    </row>
    <row r="64" spans="1:17" s="3" customFormat="1" x14ac:dyDescent="0.25">
      <c r="A64" s="5"/>
      <c r="B64" s="179" t="s">
        <v>114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80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5"/>
    </row>
    <row r="66" spans="1:17" s="3" customFormat="1" x14ac:dyDescent="0.25">
      <c r="A66" s="5"/>
      <c r="B66" s="175" t="s">
        <v>112</v>
      </c>
      <c r="C66" s="170"/>
      <c r="D66" s="2"/>
      <c r="E66" s="2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5" t="s">
        <v>113</v>
      </c>
      <c r="C68" s="146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62" t="s">
        <v>115</v>
      </c>
      <c r="C69" s="163"/>
      <c r="D69" s="164"/>
      <c r="E69" s="164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5"/>
    </row>
    <row r="70" spans="1:17" s="3" customFormat="1" x14ac:dyDescent="0.25">
      <c r="A70" s="97"/>
      <c r="B70" s="166"/>
      <c r="C70" s="165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97"/>
    </row>
    <row r="71" spans="1:17" s="3" customFormat="1" x14ac:dyDescent="0.25">
      <c r="A71" s="97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7"/>
    </row>
    <row r="72" spans="1:17" s="3" customFormat="1" x14ac:dyDescent="0.25">
      <c r="A72" s="97"/>
      <c r="B72" s="118" t="s">
        <v>102</v>
      </c>
      <c r="C72" s="172"/>
      <c r="D72" s="171"/>
      <c r="E72" s="17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97"/>
    </row>
    <row r="73" spans="1:17" s="3" customFormat="1" x14ac:dyDescent="0.25">
      <c r="A73" s="5"/>
      <c r="B73" s="145" t="s">
        <v>104</v>
      </c>
      <c r="C73" s="2"/>
      <c r="D73" s="2"/>
      <c r="E73" s="2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5"/>
    </row>
    <row r="74" spans="1:17" s="3" customFormat="1" x14ac:dyDescent="0.25">
      <c r="A74" s="5"/>
      <c r="B74" s="145" t="s">
        <v>116</v>
      </c>
      <c r="C74" s="2"/>
      <c r="D74" s="2"/>
      <c r="E74" s="2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5"/>
    </row>
    <row r="75" spans="1:17" s="3" customFormat="1" x14ac:dyDescent="0.25">
      <c r="A75" s="5"/>
      <c r="B75" s="145" t="s">
        <v>117</v>
      </c>
      <c r="C75" s="2"/>
      <c r="D75" s="2"/>
      <c r="E75" s="2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5"/>
    </row>
    <row r="76" spans="1:17" s="3" customFormat="1" x14ac:dyDescent="0.25">
      <c r="A76" s="5"/>
      <c r="B76" s="145" t="s">
        <v>118</v>
      </c>
      <c r="C76" s="2"/>
      <c r="D76" s="2"/>
      <c r="E76" s="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5"/>
    </row>
    <row r="77" spans="1:17" s="3" customFormat="1" x14ac:dyDescent="0.25">
      <c r="A77" s="5"/>
      <c r="B77" s="145" t="s">
        <v>119</v>
      </c>
      <c r="C77" s="2"/>
      <c r="D77" s="2"/>
      <c r="E77" s="2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5"/>
    </row>
    <row r="79" spans="1:17" s="3" customFormat="1" x14ac:dyDescent="0.25">
      <c r="A79" s="5"/>
      <c r="B79" s="61" t="s">
        <v>87</v>
      </c>
      <c r="C79" s="141">
        <v>44593</v>
      </c>
      <c r="D79" s="61" t="s">
        <v>83</v>
      </c>
      <c r="E79" s="177" t="s">
        <v>120</v>
      </c>
      <c r="F79" s="177"/>
      <c r="G79" s="177"/>
      <c r="H79" s="61"/>
      <c r="I79" s="61" t="s">
        <v>84</v>
      </c>
      <c r="J79" s="178" t="s">
        <v>121</v>
      </c>
      <c r="K79" s="178"/>
      <c r="L79" s="178"/>
      <c r="M79" s="178"/>
      <c r="N79" s="61"/>
      <c r="O79" s="61"/>
      <c r="P79" s="61"/>
      <c r="Q79" s="5"/>
    </row>
    <row r="80" spans="1:17" s="3" customFormat="1" ht="7.5" customHeight="1" x14ac:dyDescent="0.25">
      <c r="A80" s="5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5"/>
    </row>
    <row r="81" spans="1:17" s="3" customFormat="1" x14ac:dyDescent="0.25">
      <c r="A81" s="5"/>
      <c r="B81" s="61"/>
      <c r="C81" s="61"/>
      <c r="D81" s="61" t="s">
        <v>86</v>
      </c>
      <c r="E81" s="63"/>
      <c r="F81" s="63"/>
      <c r="G81" s="63"/>
      <c r="H81" s="61"/>
      <c r="I81" s="61" t="s">
        <v>86</v>
      </c>
      <c r="J81" s="62"/>
      <c r="K81" s="62"/>
      <c r="L81" s="62"/>
      <c r="M81" s="62"/>
      <c r="N81" s="61"/>
      <c r="O81" s="61"/>
      <c r="P81" s="61"/>
      <c r="Q81" s="5"/>
    </row>
    <row r="82" spans="1:17" s="3" customFormat="1" x14ac:dyDescent="0.25">
      <c r="A82" s="5"/>
      <c r="B82" s="61"/>
      <c r="C82" s="61"/>
      <c r="D82" s="61"/>
      <c r="E82" s="63"/>
      <c r="F82" s="63"/>
      <c r="G82" s="63"/>
      <c r="H82" s="61"/>
      <c r="I82" s="61"/>
      <c r="J82" s="62"/>
      <c r="K82" s="62"/>
      <c r="L82" s="62"/>
      <c r="M82" s="62"/>
      <c r="N82" s="61"/>
      <c r="O82" s="61"/>
      <c r="P82" s="61"/>
      <c r="Q82" s="5"/>
    </row>
    <row r="83" spans="1:17" s="3" customFormat="1" x14ac:dyDescent="0.25">
      <c r="A83" s="5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5"/>
    </row>
    <row r="84" spans="1:17" s="3" customFormat="1" x14ac:dyDescent="0.25">
      <c r="A84" s="5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5"/>
    </row>
    <row r="85" spans="1:17" x14ac:dyDescent="0.25"/>
    <row r="86" spans="1:17" x14ac:dyDescent="0.25"/>
    <row r="87" spans="1:17" x14ac:dyDescent="0.25"/>
    <row r="88" spans="1:17" x14ac:dyDescent="0.25"/>
    <row r="89" spans="1:17" x14ac:dyDescent="0.25"/>
    <row r="90" spans="1:17" x14ac:dyDescent="0.25"/>
    <row r="91" spans="1:17" x14ac:dyDescent="0.25"/>
    <row r="92" spans="1:17" x14ac:dyDescent="0.25"/>
    <row r="93" spans="1:17" x14ac:dyDescent="0.25"/>
    <row r="94" spans="1:17" x14ac:dyDescent="0.25"/>
    <row r="95" spans="1:17" x14ac:dyDescent="0.25"/>
    <row r="96" spans="1:17" x14ac:dyDescent="0.25"/>
    <row r="97" x14ac:dyDescent="0.25"/>
    <row r="98" x14ac:dyDescent="0.25"/>
    <row r="99" x14ac:dyDescent="0.25"/>
    <row r="100" x14ac:dyDescent="0.25"/>
    <row r="101" hidden="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hidden="1" x14ac:dyDescent="0.25"/>
    <row r="116" hidden="1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0">
    <mergeCell ref="B10:B13"/>
    <mergeCell ref="J10:O10"/>
    <mergeCell ref="J11:M11"/>
    <mergeCell ref="J12:O12"/>
    <mergeCell ref="J13:L13"/>
    <mergeCell ref="M13:M14"/>
    <mergeCell ref="N13:N14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E79:G79"/>
    <mergeCell ref="J79:M79"/>
    <mergeCell ref="B63:P63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</mergeCells>
  <conditionalFormatting sqref="P15:P25 P55:P58 P28:P48">
    <cfRule type="cellIs" dxfId="1" priority="4" operator="equal">
      <formula>0</formula>
    </cfRule>
    <cfRule type="containsErrors" dxfId="0" priority="5">
      <formula>ISERROR(P15)</formula>
    </cfRule>
  </conditionalFormatting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Pöselt Lukáš</cp:lastModifiedBy>
  <cp:lastPrinted>2022-03-23T06:50:55Z</cp:lastPrinted>
  <dcterms:created xsi:type="dcterms:W3CDTF">2017-02-23T12:10:09Z</dcterms:created>
  <dcterms:modified xsi:type="dcterms:W3CDTF">2022-08-02T07:56:13Z</dcterms:modified>
</cp:coreProperties>
</file>