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</sheets>
  <definedNames>
    <definedName name="_xlnm.Print_Area" localSheetId="0">'návrh změny rozpočtu '!$A$1:$Q$116</definedName>
  </definedNames>
  <calcPr calcId="162913"/>
</workbook>
</file>

<file path=xl/calcChain.xml><?xml version="1.0" encoding="utf-8"?>
<calcChain xmlns="http://schemas.openxmlformats.org/spreadsheetml/2006/main">
  <c r="F50" i="3" l="1"/>
  <c r="E50" i="3"/>
  <c r="D50" i="3"/>
  <c r="G53" i="3"/>
  <c r="I15" i="3"/>
  <c r="I16" i="3"/>
  <c r="I17" i="3"/>
  <c r="I18" i="3"/>
  <c r="I19" i="3"/>
  <c r="I20" i="3"/>
  <c r="I21" i="3"/>
  <c r="I22" i="3"/>
  <c r="I23" i="3"/>
  <c r="D24" i="3"/>
  <c r="E24" i="3"/>
  <c r="F24" i="3"/>
  <c r="F40" i="3" s="1"/>
  <c r="H24" i="3"/>
  <c r="I28" i="3"/>
  <c r="I29" i="3"/>
  <c r="I30" i="3"/>
  <c r="I31" i="3"/>
  <c r="I32" i="3"/>
  <c r="I33" i="3"/>
  <c r="I34" i="3"/>
  <c r="I35" i="3"/>
  <c r="I36" i="3"/>
  <c r="I37" i="3"/>
  <c r="I38" i="3"/>
  <c r="D39" i="3"/>
  <c r="E39" i="3"/>
  <c r="F39" i="3"/>
  <c r="H39" i="3"/>
  <c r="D40" i="3"/>
  <c r="I39" i="3" l="1"/>
  <c r="G24" i="3"/>
  <c r="E40" i="3"/>
  <c r="G39" i="3"/>
  <c r="G40" i="3" s="1"/>
  <c r="H40" i="3"/>
  <c r="I24" i="3"/>
  <c r="I40" i="3" s="1"/>
  <c r="I41" i="3" s="1"/>
  <c r="N24" i="3"/>
  <c r="L24" i="3"/>
  <c r="K24" i="3"/>
  <c r="J24" i="3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M32" i="3"/>
  <c r="O32" i="3" s="1"/>
  <c r="M31" i="3"/>
  <c r="O31" i="3" s="1"/>
  <c r="J39" i="3"/>
  <c r="M29" i="3"/>
  <c r="O29" i="3" s="1"/>
  <c r="M28" i="3"/>
  <c r="O28" i="3" s="1"/>
  <c r="M23" i="3"/>
  <c r="O23" i="3" s="1"/>
  <c r="O22" i="3"/>
  <c r="O21" i="3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l="1"/>
  <c r="O24" i="3" s="1"/>
  <c r="M24" i="3"/>
  <c r="O33" i="3"/>
  <c r="P33" i="3" s="1"/>
  <c r="M39" i="3"/>
  <c r="K40" i="3"/>
  <c r="P32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O39" i="3" l="1"/>
  <c r="P24" i="3"/>
  <c r="M40" i="3"/>
  <c r="O40" i="3" l="1"/>
  <c r="P39" i="3"/>
  <c r="P40" i="3" l="1"/>
  <c r="O41" i="3"/>
  <c r="P41" i="3" s="1"/>
</calcChain>
</file>

<file path=xl/sharedStrings.xml><?xml version="1.0" encoding="utf-8"?>
<sst xmlns="http://schemas.openxmlformats.org/spreadsheetml/2006/main" count="153" uniqueCount="122">
  <si>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</si>
  <si>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</si>
  <si>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</si>
  <si>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</si>
  <si>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</si>
  <si>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</si>
  <si>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</si>
  <si>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</si>
  <si>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</si>
  <si>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</si>
  <si>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</si>
  <si>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</si>
  <si>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</si>
  <si>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</si>
  <si>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</si>
  <si>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</si>
  <si>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</si>
  <si>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</si>
  <si>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</si>
  <si>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</si>
  <si>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</si>
  <si>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</si>
  <si>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</si>
  <si>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</si>
  <si>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</si>
  <si>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</si>
  <si>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</si>
  <si>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</si>
  <si>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</si>
  <si>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</si>
  <si>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</si>
  <si>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</si>
  <si>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</si>
  <si>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</si>
  <si>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</si>
  <si>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</si>
  <si>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</si>
  <si>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</si>
  <si>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</si>
  <si>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</si>
  <si>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</si>
  <si>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</si>
  <si>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</si>
  <si>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</si>
  <si>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</si>
  <si>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</si>
  <si>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</si>
  <si>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</si>
  <si>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</si>
  <si>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</si>
  <si>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</si>
  <si>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</si>
  <si>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</si>
  <si>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</si>
  <si>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</si>
  <si>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</si>
  <si>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</si>
  <si>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</si>
  <si>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</si>
  <si>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</si>
  <si>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</si>
  <si>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</si>
  <si>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</si>
  <si>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</si>
  <si>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</si>
  <si>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</si>
  <si>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</si>
  <si>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</si>
  <si>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</si>
  <si>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</si>
  <si>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</si>
  <si>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</si>
  <si>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</si>
  <si>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</si>
  <si>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</si>
  <si>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</si>
  <si>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</si>
  <si>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</si>
  <si>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</si>
  <si>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</si>
  <si>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</si>
  <si>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</si>
  <si>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</si>
  <si>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</si>
  <si>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</si>
  <si>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</si>
  <si>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</si>
  <si>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</si>
  <si>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</si>
  <si>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</si>
  <si>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</si>
  <si>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</si>
  <si>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</si>
  <si>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</si>
  <si>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</si>
  <si>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</si>
  <si>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</si>
  <si>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</si>
  <si>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</si>
  <si>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</si>
  <si>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</si>
  <si>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</si>
  <si>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</si>
  <si>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</si>
  <si>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</si>
  <si>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</si>
  <si>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</si>
  <si>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</si>
  <si>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</si>
  <si>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</si>
  <si>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Základní škola Chomutov, Písečná 5144</t>
  </si>
  <si>
    <t>Písečná 5144, 430 04 Chomutov</t>
  </si>
  <si>
    <t>Stavy fondů uvedené v tabulce jsou uvedeny k datu poslední účetní závěrky, tj. k 30.6.2020</t>
  </si>
  <si>
    <t>Účelový příspěvek zřizovatele ve výši 515,2 tis. se skládá z částky 208 tis. - UZ 7 ( posílení platové úrovně - znevýhodněné prostředí ), částky 259,4 tis.Kč ( UZ 702 - posílení platové úrovně - zvýšní kvality vzdělávání + nákup materiálu do školních dílen ) a částky 47,8 tis. Kč - prevence patologických jevů.</t>
  </si>
  <si>
    <t>Provozní příspěvek zřizovatele byl k 30.6.2020 snížen na 5 304 Tis.Kč - dochází k úpravě nařízeného odvodu odpisů zřizovateli - snížení odvodu o 66 tis.Kč - nově nařízený odvod odpisů činí 670 tis.Kč</t>
  </si>
  <si>
    <t>231,4 tis.Kč z ÚP na mzdy</t>
  </si>
  <si>
    <t>Kebrlová Jana</t>
  </si>
  <si>
    <t>Mgr.Miroslav Žalud, ředitel školy</t>
  </si>
  <si>
    <t xml:space="preserve">Oproti předpokládanému finančnímu toku přímých NIV ze státního rozpočtu na platy a přímé ONIV ve výši 28 629,30 tis. Kč došlo k 30.6.2020 k navýšení o 6187,60 tis.Kč na celkovou částku 34 816,90 tis.Kč. Ta byla ještě navýšena obdrženou dotací  UZ 33075  - podpora vzdělávání cizinců ve školách -ve výši 258,1 tis.Kč. </t>
  </si>
  <si>
    <t>Celkově tedy provozní dotace z jiných zdrojů ( kraj ) dosáhla výše 35 075 tis. Kč</t>
  </si>
  <si>
    <t>Škole byla poskytnuta dotace z ÚP, která v období 1.1.-30.6.2020 dosáhla výše 231,4 tis. Kč.</t>
  </si>
  <si>
    <t xml:space="preserve">Na straně výnosů i nákladů dochází ke změně v celkové výši  6 682,40 tis. Kč.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</si>
</sst>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05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2" fillId="0" borderId="0" xfId="2" applyFont="1" applyProtection="1"/>
    <xf numFmtId="0" fontId="1" fillId="0" borderId="39" xfId="0" applyFont="1" applyFill="1" applyBorder="1" applyAlignment="1" applyProtection="1">
      <alignment horizontal="left"/>
      <protection locked="0"/>
    </xf>
    <xf numFmtId="164" fontId="1" fillId="5" borderId="31" xfId="0" applyNumberFormat="1" applyFont="1" applyFill="1" applyBorder="1" applyAlignment="1" applyProtection="1">
      <alignment horizontal="right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0" fillId="11" borderId="1" xfId="0" applyNumberFormat="1" applyFont="1" applyFill="1" applyBorder="1" applyAlignment="1" applyProtection="1">
      <alignment horizontal="right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11" borderId="1" xfId="0" applyNumberFormat="1" applyFont="1" applyFill="1" applyBorder="1" applyAlignment="1" applyProtection="1">
      <alignment horizontal="right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11" borderId="52" xfId="0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11" borderId="52" xfId="0" applyNumberFormat="1" applyFont="1" applyFill="1" applyBorder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0" fontId="0" fillId="8" borderId="0" xfId="0" applyFill="1" applyProtection="1"/>
    <xf numFmtId="0" fontId="0" fillId="0" borderId="0" xfId="0" applyFill="1"/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8" borderId="0" xfId="0" applyFill="1" applyProtection="1"/>
    <xf numFmtId="0" fontId="0" fillId="0" borderId="0" xfId="0" applyFill="1"/>
    <xf numFmtId="164" fontId="1" fillId="3" borderId="32" xfId="0" applyNumberFormat="1" applyFont="1" applyFill="1" applyBorder="1" applyAlignment="1" applyProtection="1">
      <alignment horizontal="right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164" fontId="9" fillId="5" borderId="59" xfId="0" applyNumberFormat="1" applyFont="1" applyFill="1" applyBorder="1" applyAlignment="1" applyProtection="1">
      <alignment horizontal="center"/>
    </xf>
    <xf numFmtId="0" fontId="16" fillId="0" borderId="32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61"/>
  <sheetViews>
    <sheetView showGridLines="0" tabSelected="1" topLeftCell="A4" zoomScale="70" zoomScaleNormal="70" zoomScaleSheetLayoutView="80" workbookViewId="0">
      <selection activeCell="L19" sqref="L1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36" t="s">
        <v>110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831476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37" t="s">
        <v>111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98" t="s">
        <v>37</v>
      </c>
      <c r="C10" s="255" t="s">
        <v>38</v>
      </c>
      <c r="D10" s="260" t="s">
        <v>103</v>
      </c>
      <c r="E10" s="261"/>
      <c r="F10" s="261"/>
      <c r="G10" s="261"/>
      <c r="H10" s="261"/>
      <c r="I10" s="262"/>
      <c r="J10" s="260" t="s">
        <v>104</v>
      </c>
      <c r="K10" s="261"/>
      <c r="L10" s="261"/>
      <c r="M10" s="261"/>
      <c r="N10" s="261"/>
      <c r="O10" s="262"/>
      <c r="P10" s="249" t="s">
        <v>72</v>
      </c>
      <c r="Q10" s="5"/>
    </row>
    <row r="11" spans="1:19" ht="30.75" thickBot="1" x14ac:dyDescent="0.3">
      <c r="A11" s="5"/>
      <c r="B11" s="299"/>
      <c r="C11" s="256"/>
      <c r="D11" s="263" t="s">
        <v>39</v>
      </c>
      <c r="E11" s="264"/>
      <c r="F11" s="264"/>
      <c r="G11" s="265"/>
      <c r="H11" s="9" t="s">
        <v>40</v>
      </c>
      <c r="I11" s="9" t="s">
        <v>63</v>
      </c>
      <c r="J11" s="263" t="s">
        <v>39</v>
      </c>
      <c r="K11" s="264"/>
      <c r="L11" s="264"/>
      <c r="M11" s="265"/>
      <c r="N11" s="9" t="s">
        <v>40</v>
      </c>
      <c r="O11" s="9" t="s">
        <v>63</v>
      </c>
      <c r="P11" s="250"/>
      <c r="Q11" s="5"/>
    </row>
    <row r="12" spans="1:19" ht="15.75" thickBot="1" x14ac:dyDescent="0.3">
      <c r="A12" s="5"/>
      <c r="B12" s="299"/>
      <c r="C12" s="266"/>
      <c r="D12" s="257" t="s">
        <v>64</v>
      </c>
      <c r="E12" s="258"/>
      <c r="F12" s="258"/>
      <c r="G12" s="258"/>
      <c r="H12" s="258"/>
      <c r="I12" s="259"/>
      <c r="J12" s="257" t="s">
        <v>64</v>
      </c>
      <c r="K12" s="258"/>
      <c r="L12" s="258"/>
      <c r="M12" s="258"/>
      <c r="N12" s="258"/>
      <c r="O12" s="259"/>
      <c r="P12" s="250"/>
      <c r="Q12" s="5"/>
    </row>
    <row r="13" spans="1:19" ht="15.75" thickBot="1" x14ac:dyDescent="0.3">
      <c r="A13" s="5"/>
      <c r="B13" s="300"/>
      <c r="C13" s="267"/>
      <c r="D13" s="268" t="s">
        <v>59</v>
      </c>
      <c r="E13" s="269"/>
      <c r="F13" s="269"/>
      <c r="G13" s="294" t="s">
        <v>65</v>
      </c>
      <c r="H13" s="296" t="s">
        <v>68</v>
      </c>
      <c r="I13" s="280" t="s">
        <v>64</v>
      </c>
      <c r="J13" s="268" t="s">
        <v>59</v>
      </c>
      <c r="K13" s="269"/>
      <c r="L13" s="269"/>
      <c r="M13" s="294" t="s">
        <v>65</v>
      </c>
      <c r="N13" s="296" t="s">
        <v>68</v>
      </c>
      <c r="O13" s="280" t="s">
        <v>64</v>
      </c>
      <c r="P13" s="250"/>
      <c r="Q13" s="5"/>
    </row>
    <row r="14" spans="1:19" ht="15.75" thickBot="1" x14ac:dyDescent="0.3">
      <c r="A14" s="5"/>
      <c r="B14" s="10"/>
      <c r="C14" s="11"/>
      <c r="D14" s="174" t="s">
        <v>60</v>
      </c>
      <c r="E14" s="175" t="s">
        <v>102</v>
      </c>
      <c r="F14" s="175" t="s">
        <v>61</v>
      </c>
      <c r="G14" s="295"/>
      <c r="H14" s="297"/>
      <c r="I14" s="281"/>
      <c r="J14" s="174" t="s">
        <v>60</v>
      </c>
      <c r="K14" s="175" t="s">
        <v>102</v>
      </c>
      <c r="L14" s="175" t="s">
        <v>61</v>
      </c>
      <c r="M14" s="295"/>
      <c r="N14" s="297"/>
      <c r="O14" s="281"/>
      <c r="P14" s="251"/>
      <c r="Q14" s="5"/>
    </row>
    <row r="15" spans="1:19" x14ac:dyDescent="0.25">
      <c r="A15" s="5"/>
      <c r="B15" s="39" t="s">
        <v>0</v>
      </c>
      <c r="C15" s="154" t="s">
        <v>52</v>
      </c>
      <c r="D15" s="181"/>
      <c r="E15" s="182"/>
      <c r="F15" s="183">
        <v>1250</v>
      </c>
      <c r="G15" s="184">
        <v>1250</v>
      </c>
      <c r="H15" s="185">
        <v>81</v>
      </c>
      <c r="I15" s="14">
        <f>G15+H15</f>
        <v>1331</v>
      </c>
      <c r="J15" s="12"/>
      <c r="K15" s="13"/>
      <c r="L15" s="64">
        <v>760</v>
      </c>
      <c r="M15" s="71">
        <f t="shared" ref="M15:M23" si="0">SUM(J15:L15)</f>
        <v>760</v>
      </c>
      <c r="N15" s="74">
        <v>65</v>
      </c>
      <c r="O15" s="14">
        <f>M15+N15</f>
        <v>825</v>
      </c>
      <c r="P15" s="15">
        <f>(O15-I15)/I15</f>
        <v>-0.38016528925619836</v>
      </c>
      <c r="Q15" s="5"/>
    </row>
    <row r="16" spans="1:19" x14ac:dyDescent="0.25">
      <c r="A16" s="5"/>
      <c r="B16" s="16" t="s">
        <v>1</v>
      </c>
      <c r="C16" s="155" t="s">
        <v>62</v>
      </c>
      <c r="D16" s="186">
        <v>5370</v>
      </c>
      <c r="E16" s="187"/>
      <c r="F16" s="187"/>
      <c r="G16" s="188">
        <v>5370</v>
      </c>
      <c r="H16" s="189"/>
      <c r="I16" s="14">
        <f t="shared" ref="I16:I23" si="1">G16+H16</f>
        <v>5370</v>
      </c>
      <c r="J16" s="65">
        <v>5304</v>
      </c>
      <c r="K16" s="17"/>
      <c r="L16" s="17"/>
      <c r="M16" s="72">
        <f t="shared" si="0"/>
        <v>5304</v>
      </c>
      <c r="N16" s="75"/>
      <c r="O16" s="14">
        <f t="shared" ref="O16:O20" si="2">M16+N16</f>
        <v>5304</v>
      </c>
      <c r="P16" s="18">
        <f t="shared" ref="P16:P40" si="3">(O16-I16)/I16</f>
        <v>-1.2290502793296089E-2</v>
      </c>
      <c r="Q16" s="5"/>
    </row>
    <row r="17" spans="1:17" x14ac:dyDescent="0.25">
      <c r="A17" s="5"/>
      <c r="B17" s="16" t="s">
        <v>3</v>
      </c>
      <c r="C17" s="156" t="s">
        <v>85</v>
      </c>
      <c r="D17" s="190"/>
      <c r="E17" s="191"/>
      <c r="F17" s="191"/>
      <c r="G17" s="188">
        <v>0</v>
      </c>
      <c r="H17" s="192"/>
      <c r="I17" s="14">
        <f t="shared" si="1"/>
        <v>0</v>
      </c>
      <c r="J17" s="66">
        <v>515.20000000000005</v>
      </c>
      <c r="K17" s="19"/>
      <c r="L17" s="19"/>
      <c r="M17" s="72">
        <f t="shared" si="0"/>
        <v>515.20000000000005</v>
      </c>
      <c r="N17" s="76"/>
      <c r="O17" s="14">
        <f t="shared" si="2"/>
        <v>515.20000000000005</v>
      </c>
      <c r="P17" s="18" t="e">
        <f t="shared" si="3"/>
        <v>#DIV/0!</v>
      </c>
      <c r="Q17" s="5"/>
    </row>
    <row r="18" spans="1:17" x14ac:dyDescent="0.25">
      <c r="A18" s="5"/>
      <c r="B18" s="16" t="s">
        <v>5</v>
      </c>
      <c r="C18" s="157" t="s">
        <v>53</v>
      </c>
      <c r="D18" s="193"/>
      <c r="E18" s="194">
        <v>28629.3</v>
      </c>
      <c r="F18" s="191"/>
      <c r="G18" s="188">
        <v>28629.3</v>
      </c>
      <c r="H18" s="185"/>
      <c r="I18" s="14">
        <f t="shared" si="1"/>
        <v>28629.3</v>
      </c>
      <c r="J18" s="20"/>
      <c r="K18" s="67">
        <v>35306.400000000001</v>
      </c>
      <c r="L18" s="19"/>
      <c r="M18" s="72">
        <f t="shared" si="0"/>
        <v>35306.400000000001</v>
      </c>
      <c r="N18" s="74"/>
      <c r="O18" s="14">
        <f t="shared" si="2"/>
        <v>35306.400000000001</v>
      </c>
      <c r="P18" s="18">
        <f t="shared" si="3"/>
        <v>0.23322610053336973</v>
      </c>
      <c r="Q18" s="21"/>
    </row>
    <row r="19" spans="1:17" x14ac:dyDescent="0.25">
      <c r="A19" s="5"/>
      <c r="B19" s="16" t="s">
        <v>7</v>
      </c>
      <c r="C19" s="44" t="s">
        <v>46</v>
      </c>
      <c r="D19" s="195"/>
      <c r="E19" s="191"/>
      <c r="F19" s="196"/>
      <c r="G19" s="188">
        <v>0</v>
      </c>
      <c r="H19" s="197"/>
      <c r="I19" s="14">
        <f t="shared" si="1"/>
        <v>0</v>
      </c>
      <c r="J19" s="22">
        <v>46.08</v>
      </c>
      <c r="K19" s="19"/>
      <c r="L19" s="68"/>
      <c r="M19" s="72">
        <f t="shared" si="0"/>
        <v>46.08</v>
      </c>
      <c r="N19" s="77"/>
      <c r="O19" s="14">
        <f t="shared" si="2"/>
        <v>46.08</v>
      </c>
      <c r="P19" s="18" t="e">
        <f t="shared" si="3"/>
        <v>#DIV/0!</v>
      </c>
      <c r="Q19" s="5"/>
    </row>
    <row r="20" spans="1:17" x14ac:dyDescent="0.25">
      <c r="A20" s="5"/>
      <c r="B20" s="16" t="s">
        <v>9</v>
      </c>
      <c r="C20" s="158" t="s">
        <v>47</v>
      </c>
      <c r="D20" s="193"/>
      <c r="E20" s="187"/>
      <c r="F20" s="198"/>
      <c r="G20" s="188">
        <v>0</v>
      </c>
      <c r="H20" s="197"/>
      <c r="I20" s="14">
        <f t="shared" si="1"/>
        <v>0</v>
      </c>
      <c r="J20" s="20"/>
      <c r="K20" s="17"/>
      <c r="L20" s="69"/>
      <c r="M20" s="72">
        <f t="shared" si="0"/>
        <v>0</v>
      </c>
      <c r="N20" s="77"/>
      <c r="O20" s="14">
        <f t="shared" si="2"/>
        <v>0</v>
      </c>
      <c r="P20" s="18" t="e">
        <f t="shared" si="3"/>
        <v>#DIV/0!</v>
      </c>
      <c r="Q20" s="5"/>
    </row>
    <row r="21" spans="1:17" x14ac:dyDescent="0.25">
      <c r="A21" s="5"/>
      <c r="B21" s="16" t="s">
        <v>11</v>
      </c>
      <c r="C21" s="43" t="s">
        <v>2</v>
      </c>
      <c r="D21" s="193"/>
      <c r="E21" s="187"/>
      <c r="F21" s="198"/>
      <c r="G21" s="188">
        <v>0</v>
      </c>
      <c r="H21" s="199">
        <v>120</v>
      </c>
      <c r="I21" s="14">
        <f>G21+H21</f>
        <v>120</v>
      </c>
      <c r="J21" s="20"/>
      <c r="K21" s="17"/>
      <c r="L21" s="69"/>
      <c r="M21" s="72">
        <v>0</v>
      </c>
      <c r="N21" s="78">
        <v>100</v>
      </c>
      <c r="O21" s="14">
        <f>M21+N21</f>
        <v>100</v>
      </c>
      <c r="P21" s="18">
        <f t="shared" si="3"/>
        <v>-0.16666666666666666</v>
      </c>
      <c r="Q21" s="5"/>
    </row>
    <row r="22" spans="1:17" x14ac:dyDescent="0.25">
      <c r="A22" s="5"/>
      <c r="B22" s="16" t="s">
        <v>13</v>
      </c>
      <c r="C22" s="43" t="s">
        <v>4</v>
      </c>
      <c r="D22" s="193"/>
      <c r="E22" s="187"/>
      <c r="F22" s="198"/>
      <c r="G22" s="188">
        <v>0</v>
      </c>
      <c r="H22" s="199">
        <v>120</v>
      </c>
      <c r="I22" s="14">
        <f t="shared" si="1"/>
        <v>120</v>
      </c>
      <c r="J22" s="20"/>
      <c r="K22" s="17"/>
      <c r="L22" s="69"/>
      <c r="M22" s="72">
        <v>0</v>
      </c>
      <c r="N22" s="78">
        <v>100</v>
      </c>
      <c r="O22" s="14">
        <f t="shared" ref="O22:O23" si="4">M22+N22</f>
        <v>100</v>
      </c>
      <c r="P22" s="18">
        <f t="shared" si="3"/>
        <v>-0.16666666666666666</v>
      </c>
      <c r="Q22" s="5"/>
    </row>
    <row r="23" spans="1:17" ht="15.75" thickBot="1" x14ac:dyDescent="0.3">
      <c r="A23" s="5"/>
      <c r="B23" s="159" t="s">
        <v>15</v>
      </c>
      <c r="C23" s="160" t="s">
        <v>6</v>
      </c>
      <c r="D23" s="200"/>
      <c r="E23" s="201"/>
      <c r="F23" s="202"/>
      <c r="G23" s="203">
        <v>0</v>
      </c>
      <c r="H23" s="204"/>
      <c r="I23" s="26">
        <f t="shared" si="1"/>
        <v>0</v>
      </c>
      <c r="J23" s="24"/>
      <c r="K23" s="25"/>
      <c r="L23" s="70"/>
      <c r="M23" s="73">
        <f t="shared" si="0"/>
        <v>0</v>
      </c>
      <c r="N23" s="79"/>
      <c r="O23" s="26">
        <f t="shared" si="4"/>
        <v>0</v>
      </c>
      <c r="P23" s="18" t="e">
        <f t="shared" si="3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5370</v>
      </c>
      <c r="E24" s="30">
        <f>SUM(E15:E21)</f>
        <v>28629.3</v>
      </c>
      <c r="F24" s="30">
        <f>SUM(F15:F21)</f>
        <v>1250</v>
      </c>
      <c r="G24" s="31">
        <f>SUM(D24:F24)</f>
        <v>35249.300000000003</v>
      </c>
      <c r="H24" s="32">
        <f>SUM(H15:H21)</f>
        <v>201</v>
      </c>
      <c r="I24" s="32">
        <f>SUM(I15:I21)</f>
        <v>35450.300000000003</v>
      </c>
      <c r="J24" s="29">
        <f>SUM(J15:J21)</f>
        <v>5865.28</v>
      </c>
      <c r="K24" s="30">
        <f>SUM(K15:K21)</f>
        <v>35306.400000000001</v>
      </c>
      <c r="L24" s="30">
        <f>SUM(L15:L21)</f>
        <v>760</v>
      </c>
      <c r="M24" s="31">
        <f>SUM(M15:M23)</f>
        <v>41931.68</v>
      </c>
      <c r="N24" s="32">
        <f>SUM(N15:N21)</f>
        <v>165</v>
      </c>
      <c r="O24" s="226">
        <f>SUM(O15:O21)</f>
        <v>42096.68</v>
      </c>
      <c r="P24" s="33">
        <f t="shared" si="3"/>
        <v>0.18748445006107134</v>
      </c>
      <c r="Q24" s="5"/>
    </row>
    <row r="25" spans="1:17" ht="15.75" thickBot="1" x14ac:dyDescent="0.3">
      <c r="A25" s="5"/>
      <c r="B25" s="34"/>
      <c r="C25" s="35"/>
      <c r="D25" s="282" t="s">
        <v>70</v>
      </c>
      <c r="E25" s="283"/>
      <c r="F25" s="283"/>
      <c r="G25" s="283"/>
      <c r="H25" s="283"/>
      <c r="I25" s="301"/>
      <c r="J25" s="282" t="s">
        <v>70</v>
      </c>
      <c r="K25" s="283"/>
      <c r="L25" s="283"/>
      <c r="M25" s="284"/>
      <c r="N25" s="284"/>
      <c r="O25" s="285"/>
      <c r="P25" s="252" t="s">
        <v>72</v>
      </c>
      <c r="Q25" s="5"/>
    </row>
    <row r="26" spans="1:17" ht="15.75" thickBot="1" x14ac:dyDescent="0.3">
      <c r="A26" s="5"/>
      <c r="B26" s="278" t="s">
        <v>37</v>
      </c>
      <c r="C26" s="255" t="s">
        <v>38</v>
      </c>
      <c r="D26" s="286" t="s">
        <v>71</v>
      </c>
      <c r="E26" s="287"/>
      <c r="F26" s="304"/>
      <c r="G26" s="288" t="s">
        <v>66</v>
      </c>
      <c r="H26" s="290" t="s">
        <v>69</v>
      </c>
      <c r="I26" s="302" t="s">
        <v>70</v>
      </c>
      <c r="J26" s="286" t="s">
        <v>71</v>
      </c>
      <c r="K26" s="287"/>
      <c r="L26" s="287"/>
      <c r="M26" s="288" t="s">
        <v>66</v>
      </c>
      <c r="N26" s="290" t="s">
        <v>69</v>
      </c>
      <c r="O26" s="292" t="s">
        <v>70</v>
      </c>
      <c r="P26" s="253"/>
      <c r="Q26" s="5"/>
    </row>
    <row r="27" spans="1:17" ht="15.75" thickBot="1" x14ac:dyDescent="0.3">
      <c r="A27" s="5"/>
      <c r="B27" s="279"/>
      <c r="C27" s="256"/>
      <c r="D27" s="36" t="s">
        <v>56</v>
      </c>
      <c r="E27" s="37" t="s">
        <v>57</v>
      </c>
      <c r="F27" s="38" t="s">
        <v>58</v>
      </c>
      <c r="G27" s="289"/>
      <c r="H27" s="291"/>
      <c r="I27" s="303"/>
      <c r="J27" s="36" t="s">
        <v>56</v>
      </c>
      <c r="K27" s="37" t="s">
        <v>57</v>
      </c>
      <c r="L27" s="38" t="s">
        <v>58</v>
      </c>
      <c r="M27" s="289"/>
      <c r="N27" s="291"/>
      <c r="O27" s="293"/>
      <c r="P27" s="254"/>
      <c r="Q27" s="5"/>
    </row>
    <row r="28" spans="1:17" x14ac:dyDescent="0.25">
      <c r="A28" s="5"/>
      <c r="B28" s="39" t="s">
        <v>19</v>
      </c>
      <c r="C28" s="40" t="s">
        <v>10</v>
      </c>
      <c r="D28" s="209">
        <v>600</v>
      </c>
      <c r="E28" s="207"/>
      <c r="F28" s="207"/>
      <c r="G28" s="208">
        <v>600</v>
      </c>
      <c r="H28" s="208"/>
      <c r="I28" s="41">
        <f>G28+H28</f>
        <v>600</v>
      </c>
      <c r="J28" s="88">
        <v>600</v>
      </c>
      <c r="K28" s="80"/>
      <c r="L28" s="80"/>
      <c r="M28" s="81">
        <f>SUM(J28:L28)</f>
        <v>600</v>
      </c>
      <c r="N28" s="81"/>
      <c r="O28" s="41">
        <f>M28+N28</f>
        <v>600</v>
      </c>
      <c r="P28" s="15">
        <f t="shared" si="3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213">
        <v>420</v>
      </c>
      <c r="E29" s="210">
        <v>250</v>
      </c>
      <c r="F29" s="210">
        <v>1250</v>
      </c>
      <c r="G29" s="211">
        <v>1920</v>
      </c>
      <c r="H29" s="212">
        <v>81</v>
      </c>
      <c r="I29" s="14">
        <f t="shared" ref="I29:I38" si="5">G29+H29</f>
        <v>2001</v>
      </c>
      <c r="J29" s="89">
        <v>430</v>
      </c>
      <c r="K29" s="82">
        <v>316.7</v>
      </c>
      <c r="L29" s="82">
        <v>760</v>
      </c>
      <c r="M29" s="83">
        <f t="shared" ref="M29:M38" si="6">SUM(J29:L29)</f>
        <v>1506.7</v>
      </c>
      <c r="N29" s="84">
        <v>65</v>
      </c>
      <c r="O29" s="14">
        <f t="shared" ref="O29:O38" si="7">M29+N29</f>
        <v>1571.7</v>
      </c>
      <c r="P29" s="18">
        <f t="shared" si="3"/>
        <v>-0.21454272863568213</v>
      </c>
      <c r="Q29" s="5"/>
    </row>
    <row r="30" spans="1:17" x14ac:dyDescent="0.25">
      <c r="A30" s="5"/>
      <c r="B30" s="16" t="s">
        <v>22</v>
      </c>
      <c r="C30" s="43" t="s">
        <v>14</v>
      </c>
      <c r="D30" s="215">
        <v>1875</v>
      </c>
      <c r="E30" s="214"/>
      <c r="F30" s="214"/>
      <c r="G30" s="211">
        <v>1875</v>
      </c>
      <c r="H30" s="211">
        <v>120</v>
      </c>
      <c r="I30" s="14">
        <f t="shared" si="5"/>
        <v>1995</v>
      </c>
      <c r="J30" s="90">
        <v>1875</v>
      </c>
      <c r="K30" s="85"/>
      <c r="L30" s="85"/>
      <c r="M30" s="83">
        <f t="shared" si="6"/>
        <v>1875</v>
      </c>
      <c r="N30" s="83">
        <v>100</v>
      </c>
      <c r="O30" s="14">
        <f t="shared" si="7"/>
        <v>1975</v>
      </c>
      <c r="P30" s="18">
        <f t="shared" si="3"/>
        <v>-1.0025062656641603E-2</v>
      </c>
      <c r="Q30" s="5"/>
    </row>
    <row r="31" spans="1:17" x14ac:dyDescent="0.25">
      <c r="A31" s="5"/>
      <c r="B31" s="16" t="s">
        <v>24</v>
      </c>
      <c r="C31" s="43" t="s">
        <v>16</v>
      </c>
      <c r="D31" s="215">
        <v>1270</v>
      </c>
      <c r="E31" s="214"/>
      <c r="F31" s="214"/>
      <c r="G31" s="211">
        <v>1270</v>
      </c>
      <c r="H31" s="211"/>
      <c r="I31" s="14">
        <f t="shared" si="5"/>
        <v>1270</v>
      </c>
      <c r="J31" s="90">
        <v>1317.8</v>
      </c>
      <c r="K31" s="85">
        <v>50</v>
      </c>
      <c r="L31" s="85"/>
      <c r="M31" s="83">
        <f t="shared" si="6"/>
        <v>1367.8</v>
      </c>
      <c r="N31" s="83"/>
      <c r="O31" s="14">
        <f t="shared" si="7"/>
        <v>1367.8</v>
      </c>
      <c r="P31" s="18">
        <f t="shared" si="3"/>
        <v>7.700787401574799E-2</v>
      </c>
      <c r="Q31" s="5"/>
    </row>
    <row r="32" spans="1:17" x14ac:dyDescent="0.25">
      <c r="A32" s="5"/>
      <c r="B32" s="16" t="s">
        <v>26</v>
      </c>
      <c r="C32" s="43" t="s">
        <v>18</v>
      </c>
      <c r="D32" s="216">
        <v>180</v>
      </c>
      <c r="E32" s="214">
        <v>20736.5</v>
      </c>
      <c r="F32" s="214"/>
      <c r="G32" s="211">
        <v>20916.5</v>
      </c>
      <c r="H32" s="211"/>
      <c r="I32" s="14">
        <f t="shared" si="5"/>
        <v>20916.5</v>
      </c>
      <c r="J32" s="91">
        <v>637.4</v>
      </c>
      <c r="K32" s="85">
        <v>25548.9</v>
      </c>
      <c r="L32" s="85"/>
      <c r="M32" s="83">
        <f t="shared" si="6"/>
        <v>26186.300000000003</v>
      </c>
      <c r="N32" s="83"/>
      <c r="O32" s="14">
        <f t="shared" si="7"/>
        <v>26186.300000000003</v>
      </c>
      <c r="P32" s="18">
        <f t="shared" si="3"/>
        <v>0.25194463700905995</v>
      </c>
      <c r="Q32" s="5"/>
    </row>
    <row r="33" spans="1:17" x14ac:dyDescent="0.25">
      <c r="A33" s="5"/>
      <c r="B33" s="16" t="s">
        <v>28</v>
      </c>
      <c r="C33" s="44" t="s">
        <v>42</v>
      </c>
      <c r="D33" s="216"/>
      <c r="E33" s="214">
        <v>20566.5</v>
      </c>
      <c r="F33" s="214"/>
      <c r="G33" s="211">
        <v>20566.5</v>
      </c>
      <c r="H33" s="211"/>
      <c r="I33" s="14">
        <f t="shared" si="5"/>
        <v>20566.5</v>
      </c>
      <c r="J33" s="91">
        <v>457.4</v>
      </c>
      <c r="K33" s="85">
        <v>25503.9</v>
      </c>
      <c r="L33" s="85"/>
      <c r="M33" s="83">
        <f t="shared" si="6"/>
        <v>25961.300000000003</v>
      </c>
      <c r="N33" s="83"/>
      <c r="O33" s="14">
        <f t="shared" si="7"/>
        <v>25961.300000000003</v>
      </c>
      <c r="P33" s="18">
        <f t="shared" si="3"/>
        <v>0.26231006734252316</v>
      </c>
      <c r="Q33" s="45"/>
    </row>
    <row r="34" spans="1:17" x14ac:dyDescent="0.25">
      <c r="A34" s="5"/>
      <c r="B34" s="16" t="s">
        <v>30</v>
      </c>
      <c r="C34" s="46" t="s">
        <v>21</v>
      </c>
      <c r="D34" s="216">
        <v>180</v>
      </c>
      <c r="E34" s="214">
        <v>170</v>
      </c>
      <c r="F34" s="214"/>
      <c r="G34" s="211">
        <v>350</v>
      </c>
      <c r="H34" s="211"/>
      <c r="I34" s="14">
        <f t="shared" si="5"/>
        <v>350</v>
      </c>
      <c r="J34" s="91">
        <v>180</v>
      </c>
      <c r="K34" s="85">
        <v>45</v>
      </c>
      <c r="L34" s="85"/>
      <c r="M34" s="83">
        <f t="shared" si="6"/>
        <v>225</v>
      </c>
      <c r="N34" s="83"/>
      <c r="O34" s="14">
        <f t="shared" si="7"/>
        <v>225</v>
      </c>
      <c r="P34" s="18">
        <f t="shared" si="3"/>
        <v>-0.35714285714285715</v>
      </c>
      <c r="Q34" s="5"/>
    </row>
    <row r="35" spans="1:17" x14ac:dyDescent="0.25">
      <c r="A35" s="5"/>
      <c r="B35" s="16" t="s">
        <v>32</v>
      </c>
      <c r="C35" s="43" t="s">
        <v>23</v>
      </c>
      <c r="D35" s="216"/>
      <c r="E35" s="214">
        <v>7362.8</v>
      </c>
      <c r="F35" s="214"/>
      <c r="G35" s="211">
        <v>7362.8</v>
      </c>
      <c r="H35" s="211"/>
      <c r="I35" s="14">
        <f t="shared" si="5"/>
        <v>7362.8</v>
      </c>
      <c r="J35" s="91"/>
      <c r="K35" s="85">
        <v>9142</v>
      </c>
      <c r="L35" s="85"/>
      <c r="M35" s="83">
        <f t="shared" si="6"/>
        <v>9142</v>
      </c>
      <c r="N35" s="83"/>
      <c r="O35" s="14">
        <f t="shared" si="7"/>
        <v>9142</v>
      </c>
      <c r="P35" s="18">
        <f t="shared" si="3"/>
        <v>0.24164719943499752</v>
      </c>
      <c r="Q35" s="5"/>
    </row>
    <row r="36" spans="1:17" x14ac:dyDescent="0.25">
      <c r="A36" s="5"/>
      <c r="B36" s="16" t="s">
        <v>33</v>
      </c>
      <c r="C36" s="43" t="s">
        <v>25</v>
      </c>
      <c r="D36" s="215"/>
      <c r="E36" s="214"/>
      <c r="F36" s="214"/>
      <c r="G36" s="211">
        <v>0</v>
      </c>
      <c r="H36" s="211"/>
      <c r="I36" s="14">
        <f t="shared" si="5"/>
        <v>0</v>
      </c>
      <c r="J36" s="90"/>
      <c r="K36" s="85"/>
      <c r="L36" s="85"/>
      <c r="M36" s="83">
        <f t="shared" si="6"/>
        <v>0</v>
      </c>
      <c r="N36" s="83"/>
      <c r="O36" s="14">
        <f t="shared" si="7"/>
        <v>0</v>
      </c>
      <c r="P36" s="18" t="e">
        <f t="shared" si="3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215">
        <v>770.4</v>
      </c>
      <c r="E37" s="214"/>
      <c r="F37" s="214"/>
      <c r="G37" s="211">
        <v>770.4</v>
      </c>
      <c r="H37" s="211"/>
      <c r="I37" s="14">
        <f t="shared" si="5"/>
        <v>770.4</v>
      </c>
      <c r="J37" s="90">
        <v>750.5</v>
      </c>
      <c r="K37" s="85"/>
      <c r="L37" s="85"/>
      <c r="M37" s="83">
        <f t="shared" si="6"/>
        <v>750.5</v>
      </c>
      <c r="N37" s="83"/>
      <c r="O37" s="14">
        <f t="shared" si="7"/>
        <v>750.5</v>
      </c>
      <c r="P37" s="18">
        <f t="shared" si="3"/>
        <v>-2.5830737279335381E-2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219">
        <v>254.6</v>
      </c>
      <c r="E38" s="217">
        <v>280</v>
      </c>
      <c r="F38" s="217"/>
      <c r="G38" s="218">
        <v>534.6</v>
      </c>
      <c r="H38" s="218"/>
      <c r="I38" s="26">
        <f t="shared" si="5"/>
        <v>534.6</v>
      </c>
      <c r="J38" s="92">
        <v>254.6</v>
      </c>
      <c r="K38" s="86">
        <v>248.8</v>
      </c>
      <c r="L38" s="86"/>
      <c r="M38" s="87">
        <f t="shared" si="6"/>
        <v>503.4</v>
      </c>
      <c r="N38" s="87"/>
      <c r="O38" s="26">
        <f t="shared" si="7"/>
        <v>503.4</v>
      </c>
      <c r="P38" s="18">
        <f t="shared" si="3"/>
        <v>-5.8361391694725109E-2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7">
        <f>SUM(D35:D38)+SUM(D28:D32)</f>
        <v>5370</v>
      </c>
      <c r="E39" s="47">
        <f>SUM(E35:E38)+SUM(E28:E32)</f>
        <v>28629.3</v>
      </c>
      <c r="F39" s="47">
        <f>SUM(F35:F38)+SUM(F28:F32)</f>
        <v>1250</v>
      </c>
      <c r="G39" s="177">
        <f>SUM(D39:F39)</f>
        <v>35249.300000000003</v>
      </c>
      <c r="H39" s="48">
        <f>SUM(H28:H32)+SUM(H35:H38)</f>
        <v>201</v>
      </c>
      <c r="I39" s="49">
        <f>SUM(I35:I38)+SUM(I28:I32)</f>
        <v>35450.300000000003</v>
      </c>
      <c r="J39" s="47">
        <f>SUM(J35:J38)+SUM(J28:J32)</f>
        <v>5865.3</v>
      </c>
      <c r="K39" s="47">
        <f>SUM(K35:K38)+SUM(K28:K32)</f>
        <v>35306.400000000001</v>
      </c>
      <c r="L39" s="47">
        <f>SUM(L35:L38)+SUM(L28:L32)</f>
        <v>760</v>
      </c>
      <c r="M39" s="180">
        <f>SUM(M28:M38)-M33-M34</f>
        <v>41931.699999999997</v>
      </c>
      <c r="N39" s="48">
        <f>SUM(N28:N32)+SUM(N35:N38)</f>
        <v>165</v>
      </c>
      <c r="O39" s="49">
        <f>SUM(O35:O38)+SUM(O28:O32)</f>
        <v>42096.700000000004</v>
      </c>
      <c r="P39" s="50">
        <f t="shared" si="3"/>
        <v>0.18748501423119129</v>
      </c>
      <c r="Q39" s="51"/>
    </row>
    <row r="40" spans="1:17" ht="19.5" thickBot="1" x14ac:dyDescent="0.35">
      <c r="A40" s="5"/>
      <c r="B40" s="125" t="s">
        <v>49</v>
      </c>
      <c r="C40" s="126" t="s">
        <v>51</v>
      </c>
      <c r="D40" s="127">
        <f t="shared" ref="D40:O40" si="8">D24-D39</f>
        <v>0</v>
      </c>
      <c r="E40" s="127">
        <f t="shared" si="8"/>
        <v>0</v>
      </c>
      <c r="F40" s="127">
        <f t="shared" si="8"/>
        <v>0</v>
      </c>
      <c r="G40" s="138">
        <f t="shared" si="8"/>
        <v>0</v>
      </c>
      <c r="H40" s="138">
        <f t="shared" si="8"/>
        <v>0</v>
      </c>
      <c r="I40" s="139">
        <f t="shared" si="8"/>
        <v>0</v>
      </c>
      <c r="J40" s="127">
        <f t="shared" si="8"/>
        <v>-2.0000000000436557E-2</v>
      </c>
      <c r="K40" s="127">
        <f t="shared" si="8"/>
        <v>0</v>
      </c>
      <c r="L40" s="127">
        <f t="shared" si="8"/>
        <v>0</v>
      </c>
      <c r="M40" s="138">
        <f t="shared" si="8"/>
        <v>-1.9999999996798579E-2</v>
      </c>
      <c r="N40" s="138">
        <f t="shared" si="8"/>
        <v>0</v>
      </c>
      <c r="O40" s="139">
        <f t="shared" si="8"/>
        <v>-2.0000000004074536E-2</v>
      </c>
      <c r="P40" s="128" t="e">
        <f t="shared" si="3"/>
        <v>#DIV/0!</v>
      </c>
      <c r="Q40" s="5"/>
    </row>
    <row r="41" spans="1:17" ht="15.75" thickBot="1" x14ac:dyDescent="0.3">
      <c r="A41" s="5"/>
      <c r="B41" s="129" t="s">
        <v>50</v>
      </c>
      <c r="C41" s="130" t="s">
        <v>67</v>
      </c>
      <c r="D41" s="131"/>
      <c r="E41" s="132"/>
      <c r="F41" s="132"/>
      <c r="G41" s="133"/>
      <c r="H41" s="134"/>
      <c r="I41" s="135">
        <f>I40-D16</f>
        <v>-5370</v>
      </c>
      <c r="J41" s="131"/>
      <c r="K41" s="132"/>
      <c r="L41" s="132"/>
      <c r="M41" s="133"/>
      <c r="N41" s="136"/>
      <c r="O41" s="135">
        <f>O40-J16</f>
        <v>-5304.0200000000041</v>
      </c>
      <c r="P41" s="137" t="e">
        <f>(#REF!-O41)/O41</f>
        <v>#REF!</v>
      </c>
      <c r="Q41" s="5"/>
    </row>
    <row r="42" spans="1:17" s="99" customFormat="1" ht="8.25" customHeight="1" thickBot="1" x14ac:dyDescent="0.3">
      <c r="A42" s="96"/>
      <c r="B42" s="97"/>
      <c r="C42" s="55"/>
      <c r="D42" s="98"/>
      <c r="E42" s="56"/>
      <c r="F42" s="56"/>
      <c r="G42" s="96"/>
      <c r="H42" s="56"/>
      <c r="I42" s="56"/>
      <c r="J42" s="98"/>
      <c r="K42" s="56"/>
      <c r="L42" s="56"/>
      <c r="M42" s="96"/>
      <c r="N42" s="56"/>
      <c r="O42" s="56"/>
      <c r="P42" s="58"/>
      <c r="Q42" s="96"/>
    </row>
    <row r="43" spans="1:17" s="99" customFormat="1" ht="15.75" thickBot="1" x14ac:dyDescent="0.3">
      <c r="A43" s="96"/>
      <c r="B43" s="101"/>
      <c r="C43" s="238" t="s">
        <v>90</v>
      </c>
      <c r="D43" s="124" t="s">
        <v>41</v>
      </c>
      <c r="E43" s="52" t="s">
        <v>91</v>
      </c>
      <c r="F43" s="53" t="s">
        <v>36</v>
      </c>
      <c r="G43" s="56"/>
      <c r="H43" s="56"/>
      <c r="I43" s="57"/>
      <c r="J43" s="238" t="s">
        <v>92</v>
      </c>
      <c r="K43" s="240"/>
      <c r="L43" s="241"/>
      <c r="M43" s="113" t="s">
        <v>41</v>
      </c>
      <c r="N43" s="114" t="s">
        <v>91</v>
      </c>
      <c r="O43" s="115" t="s">
        <v>36</v>
      </c>
      <c r="P43" s="58"/>
      <c r="Q43" s="96"/>
    </row>
    <row r="44" spans="1:17" s="4" customFormat="1" ht="15.75" thickBot="1" x14ac:dyDescent="0.3">
      <c r="A44" s="5"/>
      <c r="B44" s="101"/>
      <c r="C44" s="239"/>
      <c r="D44" s="105">
        <v>673</v>
      </c>
      <c r="E44" s="122">
        <v>673</v>
      </c>
      <c r="F44" s="123">
        <v>0</v>
      </c>
      <c r="G44" s="56"/>
      <c r="H44" s="56"/>
      <c r="I44" s="57"/>
      <c r="J44" s="239"/>
      <c r="K44" s="242"/>
      <c r="L44" s="243"/>
      <c r="M44" s="103">
        <v>607</v>
      </c>
      <c r="N44" s="103">
        <v>607</v>
      </c>
      <c r="O44" s="109">
        <v>0</v>
      </c>
      <c r="P44" s="58"/>
      <c r="Q44" s="96"/>
    </row>
    <row r="45" spans="1:17" s="100" customFormat="1" ht="8.25" customHeight="1" thickBot="1" x14ac:dyDescent="0.3">
      <c r="A45" s="96"/>
      <c r="B45" s="101"/>
      <c r="C45" s="55"/>
      <c r="D45" s="102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6"/>
    </row>
    <row r="46" spans="1:17" s="100" customFormat="1" ht="37.5" customHeight="1" thickBot="1" x14ac:dyDescent="0.3">
      <c r="A46" s="96"/>
      <c r="B46" s="101"/>
      <c r="C46" s="238" t="s">
        <v>94</v>
      </c>
      <c r="D46" s="106" t="s">
        <v>96</v>
      </c>
      <c r="E46" s="107" t="s">
        <v>93</v>
      </c>
      <c r="F46" s="56"/>
      <c r="G46" s="56"/>
      <c r="H46" s="56"/>
      <c r="I46" s="57"/>
      <c r="J46" s="238" t="s">
        <v>95</v>
      </c>
      <c r="K46" s="240"/>
      <c r="L46" s="240"/>
      <c r="M46" s="108" t="s">
        <v>96</v>
      </c>
      <c r="N46" s="245" t="s">
        <v>93</v>
      </c>
      <c r="O46" s="246"/>
      <c r="P46" s="58"/>
      <c r="Q46" s="96"/>
    </row>
    <row r="47" spans="1:17" ht="15.75" thickBot="1" x14ac:dyDescent="0.3">
      <c r="A47" s="5"/>
      <c r="B47" s="54"/>
      <c r="C47" s="244"/>
      <c r="D47" s="105">
        <v>820</v>
      </c>
      <c r="E47" s="110">
        <v>0</v>
      </c>
      <c r="F47" s="56"/>
      <c r="G47" s="56"/>
      <c r="H47" s="56"/>
      <c r="I47" s="57"/>
      <c r="J47" s="239"/>
      <c r="K47" s="242"/>
      <c r="L47" s="242"/>
      <c r="M47" s="104">
        <v>0</v>
      </c>
      <c r="N47" s="247">
        <v>0</v>
      </c>
      <c r="O47" s="248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1" t="s">
        <v>89</v>
      </c>
      <c r="D49" s="112" t="s">
        <v>76</v>
      </c>
      <c r="E49" s="112" t="s">
        <v>77</v>
      </c>
      <c r="F49" s="112" t="s">
        <v>78</v>
      </c>
      <c r="G49" s="112" t="s">
        <v>79</v>
      </c>
      <c r="H49" s="56"/>
      <c r="I49" s="118" t="s">
        <v>88</v>
      </c>
      <c r="J49" s="119"/>
      <c r="K49" s="119"/>
      <c r="L49" s="270"/>
      <c r="M49" s="270"/>
      <c r="N49" s="270"/>
      <c r="O49" s="270"/>
      <c r="P49" s="271"/>
      <c r="Q49" s="5"/>
    </row>
    <row r="50" spans="1:17" s="3" customFormat="1" x14ac:dyDescent="0.25">
      <c r="A50" s="5"/>
      <c r="B50" s="54"/>
      <c r="C50" s="59" t="s">
        <v>73</v>
      </c>
      <c r="D50" s="93">
        <f>SUM(D51:D54)</f>
        <v>2150.9499999999998</v>
      </c>
      <c r="E50" s="220">
        <f>SUM(E51:E54)</f>
        <v>463.3</v>
      </c>
      <c r="F50" s="220">
        <f>SUM(F51:F54)</f>
        <v>159.6</v>
      </c>
      <c r="G50" s="60">
        <f>D50+E50-F50</f>
        <v>2454.65</v>
      </c>
      <c r="H50" s="56"/>
      <c r="I50" s="272" t="s">
        <v>112</v>
      </c>
      <c r="J50" s="273"/>
      <c r="K50" s="273"/>
      <c r="L50" s="273"/>
      <c r="M50" s="273"/>
      <c r="N50" s="273"/>
      <c r="O50" s="273"/>
      <c r="P50" s="274"/>
      <c r="Q50" s="5"/>
    </row>
    <row r="51" spans="1:17" s="3" customFormat="1" x14ac:dyDescent="0.25">
      <c r="A51" s="5"/>
      <c r="B51" s="54"/>
      <c r="C51" s="59" t="s">
        <v>74</v>
      </c>
      <c r="D51" s="93">
        <v>1044.8499999999999</v>
      </c>
      <c r="E51" s="93">
        <v>30.8</v>
      </c>
      <c r="F51" s="93">
        <v>0</v>
      </c>
      <c r="G51" s="60">
        <f t="shared" ref="G51:G54" si="9">D51+E51-F51</f>
        <v>1075.6499999999999</v>
      </c>
      <c r="H51" s="56"/>
      <c r="I51" s="272"/>
      <c r="J51" s="273"/>
      <c r="K51" s="273"/>
      <c r="L51" s="273"/>
      <c r="M51" s="273"/>
      <c r="N51" s="273"/>
      <c r="O51" s="273"/>
      <c r="P51" s="274"/>
      <c r="Q51" s="5"/>
    </row>
    <row r="52" spans="1:17" s="3" customFormat="1" x14ac:dyDescent="0.25">
      <c r="A52" s="5"/>
      <c r="B52" s="54"/>
      <c r="C52" s="59" t="s">
        <v>75</v>
      </c>
      <c r="D52" s="93">
        <v>332.8</v>
      </c>
      <c r="E52" s="93">
        <v>65</v>
      </c>
      <c r="F52" s="93">
        <v>0</v>
      </c>
      <c r="G52" s="60">
        <f t="shared" si="9"/>
        <v>397.8</v>
      </c>
      <c r="H52" s="56"/>
      <c r="I52" s="272"/>
      <c r="J52" s="273"/>
      <c r="K52" s="273"/>
      <c r="L52" s="273"/>
      <c r="M52" s="273"/>
      <c r="N52" s="273"/>
      <c r="O52" s="273"/>
      <c r="P52" s="274"/>
      <c r="Q52" s="5"/>
    </row>
    <row r="53" spans="1:17" s="3" customFormat="1" x14ac:dyDescent="0.25">
      <c r="A53" s="5"/>
      <c r="B53" s="54"/>
      <c r="C53" s="59" t="s">
        <v>99</v>
      </c>
      <c r="D53" s="93">
        <v>262.39999999999998</v>
      </c>
      <c r="E53" s="93">
        <v>120</v>
      </c>
      <c r="F53" s="93">
        <v>0</v>
      </c>
      <c r="G53" s="221">
        <f t="shared" si="9"/>
        <v>382.4</v>
      </c>
      <c r="H53" s="56"/>
      <c r="I53" s="149"/>
      <c r="J53" s="150"/>
      <c r="K53" s="150"/>
      <c r="L53" s="150"/>
      <c r="M53" s="150"/>
      <c r="N53" s="150"/>
      <c r="O53" s="150"/>
      <c r="P53" s="151"/>
      <c r="Q53" s="5"/>
    </row>
    <row r="54" spans="1:17" s="3" customFormat="1" x14ac:dyDescent="0.25">
      <c r="A54" s="5"/>
      <c r="B54" s="54"/>
      <c r="C54" s="161" t="s">
        <v>100</v>
      </c>
      <c r="D54" s="93">
        <v>510.9</v>
      </c>
      <c r="E54" s="93">
        <v>247.5</v>
      </c>
      <c r="F54" s="93">
        <v>159.6</v>
      </c>
      <c r="G54" s="60">
        <f t="shared" si="9"/>
        <v>598.79999999999995</v>
      </c>
      <c r="H54" s="56"/>
      <c r="I54" s="275"/>
      <c r="J54" s="276"/>
      <c r="K54" s="276"/>
      <c r="L54" s="276"/>
      <c r="M54" s="276"/>
      <c r="N54" s="276"/>
      <c r="O54" s="276"/>
      <c r="P54" s="277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1" t="s">
        <v>80</v>
      </c>
      <c r="D56" s="112" t="s">
        <v>81</v>
      </c>
      <c r="E56" s="112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4">
        <v>54.9</v>
      </c>
      <c r="E57" s="94">
        <v>59.4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7" t="s">
        <v>54</v>
      </c>
      <c r="C59" s="116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1"/>
      <c r="Q59" s="5"/>
    </row>
    <row r="60" spans="1:17" s="3" customFormat="1" x14ac:dyDescent="0.25">
      <c r="A60" s="5"/>
      <c r="B60" s="141" t="s">
        <v>97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3"/>
      <c r="Q60" s="5"/>
    </row>
    <row r="61" spans="1:17" s="3" customFormat="1" x14ac:dyDescent="0.25">
      <c r="A61" s="5"/>
      <c r="B61" s="231" t="s">
        <v>113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32"/>
      <c r="Q61" s="5"/>
    </row>
    <row r="62" spans="1:17" s="206" customFormat="1" x14ac:dyDescent="0.25">
      <c r="A62" s="205"/>
      <c r="B62" s="222" t="s">
        <v>114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179"/>
      <c r="Q62" s="205"/>
    </row>
    <row r="63" spans="1:17" s="206" customFormat="1" x14ac:dyDescent="0.25">
      <c r="A63" s="205"/>
      <c r="B63" s="222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179"/>
      <c r="Q63" s="205"/>
    </row>
    <row r="64" spans="1:17" s="3" customFormat="1" x14ac:dyDescent="0.25">
      <c r="A64" s="5"/>
      <c r="B64" s="231" t="s">
        <v>98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32"/>
      <c r="Q64" s="5"/>
    </row>
    <row r="65" spans="1:17" s="3" customFormat="1" x14ac:dyDescent="0.25">
      <c r="A65" s="5"/>
      <c r="B65" s="231" t="s">
        <v>118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32"/>
      <c r="Q65" s="5"/>
    </row>
    <row r="66" spans="1:17" s="225" customFormat="1" x14ac:dyDescent="0.25">
      <c r="A66" s="224"/>
      <c r="B66" s="227" t="s">
        <v>119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179"/>
      <c r="Q66" s="224"/>
    </row>
    <row r="67" spans="1:17" s="3" customFormat="1" x14ac:dyDescent="0.25">
      <c r="A67" s="5"/>
      <c r="B67" s="231" t="s">
        <v>120</v>
      </c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32"/>
      <c r="Q67" s="5"/>
    </row>
    <row r="68" spans="1:17" s="3" customFormat="1" x14ac:dyDescent="0.25">
      <c r="A68" s="5"/>
      <c r="B68" s="144" t="s">
        <v>54</v>
      </c>
      <c r="C68" s="100"/>
      <c r="D68" s="100"/>
      <c r="E68" s="100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5"/>
    </row>
    <row r="69" spans="1:17" s="3" customFormat="1" x14ac:dyDescent="0.25">
      <c r="A69" s="5"/>
      <c r="B69" s="176" t="s">
        <v>121</v>
      </c>
      <c r="C69" s="170"/>
      <c r="D69" s="2"/>
      <c r="E69" s="2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8"/>
      <c r="Q69" s="5"/>
    </row>
    <row r="70" spans="1:17" s="3" customFormat="1" x14ac:dyDescent="0.25">
      <c r="A70" s="5"/>
      <c r="B70" s="144" t="s">
        <v>55</v>
      </c>
      <c r="C70" s="145"/>
      <c r="D70" s="2"/>
      <c r="E70" s="2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8"/>
      <c r="Q70" s="5"/>
    </row>
    <row r="71" spans="1:17" s="3" customFormat="1" x14ac:dyDescent="0.25">
      <c r="A71" s="5"/>
      <c r="B71" s="144" t="s">
        <v>106</v>
      </c>
      <c r="C71" s="145"/>
      <c r="D71" s="2"/>
      <c r="E71" s="2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8"/>
      <c r="Q71" s="5"/>
    </row>
    <row r="72" spans="1:17" s="3" customFormat="1" x14ac:dyDescent="0.25">
      <c r="A72" s="5"/>
      <c r="B72" s="162" t="s">
        <v>109</v>
      </c>
      <c r="C72" s="163"/>
      <c r="D72" s="164"/>
      <c r="E72" s="164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3"/>
      <c r="Q72" s="5"/>
    </row>
    <row r="73" spans="1:17" s="3" customFormat="1" x14ac:dyDescent="0.25">
      <c r="A73" s="96"/>
      <c r="B73" s="166"/>
      <c r="C73" s="165"/>
      <c r="D73" s="166"/>
      <c r="E73" s="166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96"/>
    </row>
    <row r="74" spans="1:17" s="3" customFormat="1" x14ac:dyDescent="0.25">
      <c r="A74" s="96"/>
      <c r="B74" s="166"/>
      <c r="C74" s="165"/>
      <c r="D74" s="166"/>
      <c r="E74" s="166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96"/>
    </row>
    <row r="75" spans="1:17" s="3" customFormat="1" x14ac:dyDescent="0.25">
      <c r="A75" s="96"/>
      <c r="B75" s="117" t="s">
        <v>101</v>
      </c>
      <c r="C75" s="173"/>
      <c r="D75" s="171"/>
      <c r="E75" s="171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9"/>
      <c r="Q75" s="96"/>
    </row>
    <row r="76" spans="1:17" s="3" customFormat="1" x14ac:dyDescent="0.25">
      <c r="A76" s="96"/>
      <c r="B76" s="172"/>
      <c r="C76" s="145"/>
      <c r="D76" s="170"/>
      <c r="E76" s="170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8"/>
      <c r="Q76" s="96"/>
    </row>
    <row r="77" spans="1:17" s="3" customFormat="1" x14ac:dyDescent="0.25">
      <c r="A77" s="5"/>
      <c r="B77" s="144" t="s">
        <v>107</v>
      </c>
      <c r="C77" s="2"/>
      <c r="D77" s="2"/>
      <c r="E77" s="2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8"/>
      <c r="Q77" s="5"/>
    </row>
    <row r="78" spans="1:17" s="3" customFormat="1" x14ac:dyDescent="0.25">
      <c r="A78" s="5"/>
      <c r="B78" s="144" t="s">
        <v>115</v>
      </c>
      <c r="C78" s="2"/>
      <c r="D78" s="2"/>
      <c r="E78" s="2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8"/>
      <c r="Q78" s="5"/>
    </row>
    <row r="79" spans="1:17" s="3" customFormat="1" x14ac:dyDescent="0.25">
      <c r="A79" s="5"/>
      <c r="B79" s="144"/>
      <c r="C79" s="2"/>
      <c r="D79" s="2"/>
      <c r="E79" s="2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8"/>
      <c r="Q79" s="5"/>
    </row>
    <row r="80" spans="1:17" s="3" customFormat="1" x14ac:dyDescent="0.25">
      <c r="A80" s="5"/>
      <c r="B80" s="144"/>
      <c r="C80" s="2"/>
      <c r="D80" s="2"/>
      <c r="E80" s="2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5"/>
    </row>
    <row r="81" spans="1:17" s="3" customFormat="1" x14ac:dyDescent="0.25">
      <c r="A81" s="5"/>
      <c r="B81" s="144"/>
      <c r="C81" s="2"/>
      <c r="D81" s="2"/>
      <c r="E81" s="2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8"/>
      <c r="Q81" s="5"/>
    </row>
    <row r="82" spans="1:17" s="3" customFormat="1" x14ac:dyDescent="0.25">
      <c r="A82" s="5"/>
      <c r="B82" s="144" t="s">
        <v>108</v>
      </c>
      <c r="C82" s="2"/>
      <c r="D82" s="2"/>
      <c r="E82" s="2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8"/>
      <c r="Q82" s="5"/>
    </row>
    <row r="83" spans="1:17" s="3" customFormat="1" x14ac:dyDescent="0.25">
      <c r="A83" s="5"/>
      <c r="B83" s="144"/>
      <c r="C83" s="2"/>
      <c r="D83" s="2"/>
      <c r="E83" s="2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8"/>
      <c r="Q83" s="5"/>
    </row>
    <row r="84" spans="1:17" s="3" customFormat="1" x14ac:dyDescent="0.25">
      <c r="A84" s="5"/>
      <c r="B84" s="178"/>
      <c r="C84" s="178"/>
      <c r="D84" s="2"/>
      <c r="E84" s="2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8"/>
      <c r="Q84" s="5"/>
    </row>
    <row r="85" spans="1:17" s="3" customFormat="1" x14ac:dyDescent="0.25">
      <c r="A85" s="5"/>
      <c r="B85" s="176"/>
      <c r="C85" s="170"/>
      <c r="D85" s="2"/>
      <c r="E85" s="2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8"/>
      <c r="Q85" s="5"/>
    </row>
    <row r="86" spans="1:17" s="3" customFormat="1" x14ac:dyDescent="0.25">
      <c r="A86" s="5"/>
      <c r="B86" s="144"/>
      <c r="C86" s="2"/>
      <c r="D86" s="2"/>
      <c r="E86" s="2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8"/>
      <c r="Q86" s="5"/>
    </row>
    <row r="87" spans="1:17" s="3" customFormat="1" x14ac:dyDescent="0.25">
      <c r="A87" s="5"/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8"/>
      <c r="Q87" s="5"/>
    </row>
    <row r="88" spans="1:17" s="3" customFormat="1" x14ac:dyDescent="0.25">
      <c r="A88" s="5"/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8"/>
      <c r="Q88" s="5"/>
    </row>
    <row r="89" spans="1:17" s="3" customFormat="1" x14ac:dyDescent="0.25">
      <c r="A89" s="5"/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8"/>
      <c r="Q89" s="5"/>
    </row>
    <row r="90" spans="1:17" s="3" customFormat="1" x14ac:dyDescent="0.25">
      <c r="A90" s="5"/>
      <c r="B90" s="146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8"/>
      <c r="Q90" s="5"/>
    </row>
    <row r="91" spans="1:17" s="3" customFormat="1" x14ac:dyDescent="0.25">
      <c r="A91" s="5"/>
      <c r="B91" s="146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8"/>
      <c r="Q91" s="5"/>
    </row>
    <row r="92" spans="1:17" s="3" customFormat="1" x14ac:dyDescent="0.25">
      <c r="A92" s="5"/>
      <c r="B92" s="146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5"/>
    </row>
    <row r="93" spans="1:17" s="3" customFormat="1" x14ac:dyDescent="0.25">
      <c r="A93" s="5"/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8"/>
      <c r="Q93" s="5"/>
    </row>
    <row r="94" spans="1:17" s="3" customFormat="1" x14ac:dyDescent="0.25">
      <c r="A94" s="5"/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8"/>
      <c r="Q94" s="5"/>
    </row>
    <row r="95" spans="1:17" s="3" customFormat="1" x14ac:dyDescent="0.25">
      <c r="A95" s="5"/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8"/>
      <c r="Q95" s="5"/>
    </row>
    <row r="96" spans="1:17" s="3" customFormat="1" x14ac:dyDescent="0.25">
      <c r="A96" s="5"/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8"/>
      <c r="Q96" s="5"/>
    </row>
    <row r="97" spans="1:17" s="3" customFormat="1" x14ac:dyDescent="0.25">
      <c r="A97" s="5"/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8"/>
      <c r="Q97" s="5"/>
    </row>
    <row r="98" spans="1:17" s="3" customFormat="1" x14ac:dyDescent="0.25">
      <c r="A98" s="5"/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8"/>
      <c r="Q98" s="5"/>
    </row>
    <row r="99" spans="1:17" s="3" customFormat="1" x14ac:dyDescent="0.25">
      <c r="A99" s="5"/>
      <c r="B99" s="146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8"/>
      <c r="Q99" s="5"/>
    </row>
    <row r="100" spans="1:17" s="3" customFormat="1" x14ac:dyDescent="0.25">
      <c r="A100" s="5"/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8"/>
      <c r="Q100" s="5"/>
    </row>
    <row r="101" spans="1:17" s="3" customFormat="1" x14ac:dyDescent="0.25">
      <c r="A101" s="5"/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8"/>
      <c r="Q101" s="5"/>
    </row>
    <row r="102" spans="1:17" s="3" customFormat="1" x14ac:dyDescent="0.25">
      <c r="A102" s="5"/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8"/>
      <c r="Q102" s="5"/>
    </row>
    <row r="103" spans="1:17" s="3" customFormat="1" x14ac:dyDescent="0.25">
      <c r="A103" s="5"/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8"/>
      <c r="Q103" s="5"/>
    </row>
    <row r="104" spans="1:17" s="3" customFormat="1" x14ac:dyDescent="0.25">
      <c r="A104" s="5"/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8"/>
      <c r="Q104" s="5"/>
    </row>
    <row r="105" spans="1:17" s="3" customFormat="1" x14ac:dyDescent="0.25">
      <c r="A105" s="5"/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8"/>
      <c r="Q105" s="5"/>
    </row>
    <row r="106" spans="1:17" s="3" customFormat="1" x14ac:dyDescent="0.25">
      <c r="A106" s="5"/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8"/>
      <c r="Q106" s="5"/>
    </row>
    <row r="107" spans="1:17" s="3" customFormat="1" x14ac:dyDescent="0.25">
      <c r="A107" s="5"/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8"/>
      <c r="Q107" s="5"/>
    </row>
    <row r="108" spans="1:17" s="3" customFormat="1" x14ac:dyDescent="0.25">
      <c r="A108" s="5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8"/>
      <c r="Q108" s="5"/>
    </row>
    <row r="109" spans="1:17" s="3" customFormat="1" x14ac:dyDescent="0.25">
      <c r="A109" s="5"/>
      <c r="B109" s="233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5"/>
      <c r="Q109" s="5"/>
    </row>
    <row r="110" spans="1:17" s="3" customFormat="1" x14ac:dyDescent="0.25">
      <c r="A110" s="5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5"/>
    </row>
    <row r="111" spans="1:17" s="3" customFormat="1" x14ac:dyDescent="0.25">
      <c r="A111" s="5"/>
      <c r="B111" s="61" t="s">
        <v>87</v>
      </c>
      <c r="C111" s="140">
        <v>44027</v>
      </c>
      <c r="D111" s="61" t="s">
        <v>83</v>
      </c>
      <c r="E111" s="229" t="s">
        <v>116</v>
      </c>
      <c r="F111" s="229"/>
      <c r="G111" s="229"/>
      <c r="H111" s="61"/>
      <c r="I111" s="61" t="s">
        <v>84</v>
      </c>
      <c r="J111" s="230" t="s">
        <v>117</v>
      </c>
      <c r="K111" s="230"/>
      <c r="L111" s="230"/>
      <c r="M111" s="230"/>
      <c r="N111" s="61"/>
      <c r="O111" s="61"/>
      <c r="P111" s="61"/>
      <c r="Q111" s="5"/>
    </row>
    <row r="112" spans="1:17" s="3" customFormat="1" ht="7.5" customHeigh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 t="s">
        <v>86</v>
      </c>
      <c r="E113" s="63"/>
      <c r="F113" s="63"/>
      <c r="G113" s="63"/>
      <c r="H113" s="61"/>
      <c r="I113" s="61" t="s">
        <v>86</v>
      </c>
      <c r="J113" s="62"/>
      <c r="K113" s="62"/>
      <c r="L113" s="62"/>
      <c r="M113" s="62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3"/>
      <c r="F114" s="63"/>
      <c r="G114" s="63"/>
      <c r="H114" s="61"/>
      <c r="I114" s="61"/>
      <c r="J114" s="62"/>
      <c r="K114" s="62"/>
      <c r="L114" s="62"/>
      <c r="M114" s="62"/>
      <c r="N114" s="61"/>
      <c r="O114" s="61"/>
      <c r="P114" s="61"/>
      <c r="Q114" s="5"/>
    </row>
    <row r="115" spans="1:17" s="3" customFormat="1" x14ac:dyDescent="0.25">
      <c r="A115" s="5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5"/>
    </row>
    <row r="116" spans="1:17" s="3" customFormat="1" x14ac:dyDescent="0.25">
      <c r="A116" s="5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5"/>
    </row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x14ac:dyDescent="0.25"/>
    <row r="132" x14ac:dyDescent="0.25"/>
    <row r="133" hidden="1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hidden="1" x14ac:dyDescent="0.25"/>
    <row r="148" hidden="1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51">
    <mergeCell ref="M13:M14"/>
    <mergeCell ref="N13:N14"/>
    <mergeCell ref="D25:I25"/>
    <mergeCell ref="H26:H27"/>
    <mergeCell ref="I26:I27"/>
    <mergeCell ref="D26:F26"/>
    <mergeCell ref="G26:G27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B10:B13"/>
    <mergeCell ref="J10:O10"/>
    <mergeCell ref="J11:M11"/>
    <mergeCell ref="J12:O12"/>
    <mergeCell ref="J13:L13"/>
    <mergeCell ref="B64:P64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11:G111"/>
    <mergeCell ref="J111:M111"/>
    <mergeCell ref="B65:P65"/>
    <mergeCell ref="B109:P109"/>
    <mergeCell ref="B67:P67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2020-07-15T11:47:28Z</cp:lastPrinted>
  <dcterms:created xsi:type="dcterms:W3CDTF">2017-02-23T12:10:09Z</dcterms:created>
  <dcterms:modified xsi:type="dcterms:W3CDTF">2020-08-26T10:01:33Z</dcterms:modified>
</cp:coreProperties>
</file>