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  <sheet name="List1" sheetId="4" r:id="rId2"/>
  </sheets>
  <definedNames>
    <definedName name="_xlnm.Print_Area" localSheetId="0">'návrh změny rozpočtu '!$A$1:$Q$115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 l="1"/>
  <c r="F50" i="3"/>
  <c r="D50" i="3"/>
  <c r="G53" i="3"/>
  <c r="G28" i="3" l="1"/>
  <c r="G15" i="3"/>
  <c r="N24" i="3"/>
  <c r="L24" i="3"/>
  <c r="K24" i="3"/>
  <c r="J24" i="3"/>
  <c r="H24" i="3"/>
  <c r="F24" i="3"/>
  <c r="E24" i="3"/>
  <c r="D24" i="3"/>
  <c r="G24" i="3" l="1"/>
  <c r="M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G21" i="3"/>
  <c r="I21" i="3" s="1"/>
  <c r="G22" i="3"/>
  <c r="I22" i="3" s="1"/>
  <c r="G23" i="3"/>
  <c r="I23" i="3" s="1"/>
  <c r="M39" i="3" l="1"/>
  <c r="I24" i="3"/>
  <c r="O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<sst xmlns="http://schemas.openxmlformats.org/spreadsheetml/2006/main" count="152" uniqueCount="121">
  <si>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</si>
  <si>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</si>
  <si>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</si>
  <si>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</si>
  <si>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</si>
  <si>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</si>
  <si>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</si>
  <si>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</si>
  <si>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</si>
  <si>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</si>
  <si>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</si>
  <si>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</si>
  <si>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</si>
  <si>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</si>
  <si>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</si>
  <si>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</si>
  <si>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</si>
  <si>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</si>
  <si>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</si>
  <si>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</si>
  <si>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</si>
  <si>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</si>
  <si>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</si>
  <si>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</si>
  <si>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</si>
  <si>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</si>
  <si>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</si>
  <si>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</si>
  <si>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</si>
  <si>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</si>
  <si>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</si>
  <si>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</si>
  <si>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</si>
  <si>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</si>
  <si>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</si>
  <si>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</si>
  <si>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</si>
  <si>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</si>
  <si>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</si>
  <si>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</si>
  <si>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</si>
  <si>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</si>
  <si>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</si>
  <si>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</si>
  <si>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</si>
  <si>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</si>
  <si>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</si>
  <si>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</si>
  <si>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</si>
  <si>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</si>
  <si>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</si>
  <si>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</si>
  <si>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</si>
  <si>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</si>
  <si>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</si>
  <si>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</si>
  <si>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</si>
  <si>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</si>
  <si>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</si>
  <si>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</si>
  <si>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</si>
  <si>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</si>
  <si>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</si>
  <si>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</si>
  <si>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</si>
  <si>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</si>
  <si>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</si>
  <si>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</si>
  <si>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</si>
  <si>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</si>
  <si>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</si>
  <si>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</si>
  <si>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</si>
  <si>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</si>
  <si>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</si>
  <si>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</si>
  <si>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</si>
  <si>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</si>
  <si>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</si>
  <si>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</si>
  <si>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</si>
  <si>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</si>
  <si>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</si>
  <si>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</si>
  <si>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</si>
  <si>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</si>
  <si>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</si>
  <si>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</si>
  <si>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</si>
  <si>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</si>
  <si>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</si>
  <si>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</si>
  <si>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</si>
  <si>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</si>
  <si>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</si>
  <si>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</si>
  <si>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</si>
  <si>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</si>
  <si>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</si>
  <si>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</si>
  <si>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</si>
  <si>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</si>
  <si>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</si>
  <si>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</si>
  <si>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</si>
  <si>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</si>
  <si>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</si>
  <si>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</si>
  <si>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</si>
  <si>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18,5 tis. Kč</t>
  </si>
  <si>
    <t xml:space="preserve"> - dotace od zřizovatele - RO 13/2020 - Aktivity škol v oblastio prevence sociopatologických jevů</t>
  </si>
  <si>
    <t>121,1 tis. Kč - dotace od zřizovatele - RO č. 27/2020 - Posílení platové úrovně pro zvýšení kvality vzdělávání na školách a školských zařízeních</t>
  </si>
  <si>
    <r>
      <t xml:space="preserve">Výnosy - zřizovatel: </t>
    </r>
    <r>
      <rPr>
        <b/>
        <sz val="11"/>
        <color theme="1"/>
        <rFont val="Calibri"/>
        <family val="2"/>
        <charset val="238"/>
        <scheme val="minor"/>
      </rPr>
      <t>Snížení příspěvku zřizovatele o 13,6 tis. Kč - snížení nařízeného odvodu odpisů z nemovitostí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</si>
  <si>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90 tis. Kč - dotace od Úřadu práce  na vytvoření pracovních příležitostí v rámci veřejně prospěšných prací  </t>
  </si>
  <si>
    <t>Základní škola a Mateřská škola, Chomutov, 17. listopadu 4728, příspěvková organizace</t>
  </si>
  <si>
    <t>Chomutov, 17. listopadu 4728, 430 04 Chomutov</t>
  </si>
  <si>
    <t>Jana Tučková</t>
  </si>
  <si>
    <t>Mgr. Hana Horská</t>
  </si>
  <si>
    <t>Celková částka 40 082 tis. Kč se skládá z dotace ze SR na přímé vzdělávací neinvestiční výdaje ve výši 39 992 tis. Kč a dotace od ÚP ve výši 90 tis. Kč.</t>
  </si>
  <si>
    <t>Účelový příspěvek zřizovatele ve výši 139,6 tis. se skládá z částky 18,5 tis Kč - Prevence sociopatologických jevů a 121,1 tis. Kč - Posílení platové úrovně pro zvýšení kvality vzdělávání.</t>
  </si>
  <si>
    <t xml:space="preserve">Na straně výnosů i nákladů dochází ke změně v celkové výši 478 tis. Kč.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</si>
</sst>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3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2" fillId="0" borderId="0" xfId="2" applyFo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60"/>
  <sheetViews>
    <sheetView showGridLines="0" tabSelected="1" zoomScale="70" zoomScaleNormal="70" zoomScaleSheetLayoutView="80" workbookViewId="0">
      <selection activeCell="C124" sqref="C12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8" t="s">
        <v>114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46789791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9" t="s">
        <v>115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0" t="s">
        <v>37</v>
      </c>
      <c r="C10" s="207" t="s">
        <v>38</v>
      </c>
      <c r="D10" s="212" t="s">
        <v>102</v>
      </c>
      <c r="E10" s="213"/>
      <c r="F10" s="213"/>
      <c r="G10" s="213"/>
      <c r="H10" s="213"/>
      <c r="I10" s="214"/>
      <c r="J10" s="212" t="s">
        <v>103</v>
      </c>
      <c r="K10" s="213"/>
      <c r="L10" s="213"/>
      <c r="M10" s="213"/>
      <c r="N10" s="213"/>
      <c r="O10" s="214"/>
      <c r="P10" s="201" t="s">
        <v>72</v>
      </c>
      <c r="Q10" s="5"/>
    </row>
    <row r="11" spans="1:19" ht="30.75" thickBot="1" x14ac:dyDescent="0.3">
      <c r="A11" s="5"/>
      <c r="B11" s="251"/>
      <c r="C11" s="208"/>
      <c r="D11" s="215" t="s">
        <v>39</v>
      </c>
      <c r="E11" s="216"/>
      <c r="F11" s="216"/>
      <c r="G11" s="217"/>
      <c r="H11" s="9" t="s">
        <v>40</v>
      </c>
      <c r="I11" s="9" t="s">
        <v>63</v>
      </c>
      <c r="J11" s="215" t="s">
        <v>39</v>
      </c>
      <c r="K11" s="216"/>
      <c r="L11" s="216"/>
      <c r="M11" s="217"/>
      <c r="N11" s="9" t="s">
        <v>40</v>
      </c>
      <c r="O11" s="9" t="s">
        <v>63</v>
      </c>
      <c r="P11" s="202"/>
      <c r="Q11" s="5"/>
    </row>
    <row r="12" spans="1:19" ht="15.75" thickBot="1" x14ac:dyDescent="0.3">
      <c r="A12" s="5"/>
      <c r="B12" s="251"/>
      <c r="C12" s="218"/>
      <c r="D12" s="209" t="s">
        <v>64</v>
      </c>
      <c r="E12" s="210"/>
      <c r="F12" s="210"/>
      <c r="G12" s="210"/>
      <c r="H12" s="210"/>
      <c r="I12" s="211"/>
      <c r="J12" s="209" t="s">
        <v>64</v>
      </c>
      <c r="K12" s="210"/>
      <c r="L12" s="210"/>
      <c r="M12" s="210"/>
      <c r="N12" s="210"/>
      <c r="O12" s="211"/>
      <c r="P12" s="202"/>
      <c r="Q12" s="5"/>
    </row>
    <row r="13" spans="1:19" ht="15.75" thickBot="1" x14ac:dyDescent="0.3">
      <c r="A13" s="5"/>
      <c r="B13" s="252"/>
      <c r="C13" s="219"/>
      <c r="D13" s="220" t="s">
        <v>59</v>
      </c>
      <c r="E13" s="221"/>
      <c r="F13" s="221"/>
      <c r="G13" s="246" t="s">
        <v>65</v>
      </c>
      <c r="H13" s="248" t="s">
        <v>68</v>
      </c>
      <c r="I13" s="232" t="s">
        <v>64</v>
      </c>
      <c r="J13" s="220" t="s">
        <v>59</v>
      </c>
      <c r="K13" s="221"/>
      <c r="L13" s="221"/>
      <c r="M13" s="246" t="s">
        <v>65</v>
      </c>
      <c r="N13" s="248" t="s">
        <v>68</v>
      </c>
      <c r="O13" s="232" t="s">
        <v>64</v>
      </c>
      <c r="P13" s="202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101</v>
      </c>
      <c r="F14" s="176" t="s">
        <v>61</v>
      </c>
      <c r="G14" s="247"/>
      <c r="H14" s="249"/>
      <c r="I14" s="233"/>
      <c r="J14" s="175" t="s">
        <v>60</v>
      </c>
      <c r="K14" s="176" t="s">
        <v>101</v>
      </c>
      <c r="L14" s="176" t="s">
        <v>61</v>
      </c>
      <c r="M14" s="247"/>
      <c r="N14" s="249"/>
      <c r="O14" s="233"/>
      <c r="P14" s="203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400</v>
      </c>
      <c r="G15" s="71">
        <f>SUM(D15:F15)</f>
        <v>400</v>
      </c>
      <c r="H15" s="74">
        <v>200</v>
      </c>
      <c r="I15" s="14">
        <f>G15+H15</f>
        <v>600</v>
      </c>
      <c r="J15" s="12"/>
      <c r="K15" s="13"/>
      <c r="L15" s="64">
        <v>400</v>
      </c>
      <c r="M15" s="71">
        <f t="shared" ref="M15:M23" si="0">SUM(J15:L15)</f>
        <v>400</v>
      </c>
      <c r="N15" s="74">
        <v>200</v>
      </c>
      <c r="O15" s="14">
        <f>M15+N15</f>
        <v>600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4370</v>
      </c>
      <c r="E16" s="17"/>
      <c r="F16" s="17"/>
      <c r="G16" s="72">
        <f t="shared" ref="G16:G23" si="1">SUM(D16:F16)</f>
        <v>4370</v>
      </c>
      <c r="H16" s="75"/>
      <c r="I16" s="14">
        <f t="shared" ref="I16:I23" si="2">G16+H16</f>
        <v>4370</v>
      </c>
      <c r="J16" s="65">
        <v>4356.3999999999996</v>
      </c>
      <c r="K16" s="17"/>
      <c r="L16" s="17"/>
      <c r="M16" s="72">
        <f t="shared" si="0"/>
        <v>4356.3999999999996</v>
      </c>
      <c r="N16" s="75"/>
      <c r="O16" s="14">
        <f t="shared" ref="O16:O20" si="3">M16+N16</f>
        <v>4356.3999999999996</v>
      </c>
      <c r="P16" s="18">
        <f t="shared" ref="P16:P40" si="4">(O16-I16)/I16</f>
        <v>-3.1121281464531725E-3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139.6</v>
      </c>
      <c r="K17" s="19"/>
      <c r="L17" s="19"/>
      <c r="M17" s="72">
        <f t="shared" si="0"/>
        <v>139.6</v>
      </c>
      <c r="N17" s="76"/>
      <c r="O17" s="14">
        <f t="shared" si="3"/>
        <v>139.6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40686</v>
      </c>
      <c r="F18" s="19"/>
      <c r="G18" s="72">
        <f t="shared" si="1"/>
        <v>40686</v>
      </c>
      <c r="H18" s="74">
        <v>0</v>
      </c>
      <c r="I18" s="14">
        <f t="shared" si="2"/>
        <v>40686</v>
      </c>
      <c r="J18" s="20"/>
      <c r="K18" s="67">
        <v>40082</v>
      </c>
      <c r="L18" s="19"/>
      <c r="M18" s="72">
        <f t="shared" si="0"/>
        <v>40082</v>
      </c>
      <c r="N18" s="74">
        <v>0</v>
      </c>
      <c r="O18" s="14">
        <f t="shared" si="3"/>
        <v>40082</v>
      </c>
      <c r="P18" s="18">
        <f t="shared" si="4"/>
        <v>-1.4845401366563437E-2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0</v>
      </c>
      <c r="G19" s="72">
        <f t="shared" si="1"/>
        <v>0</v>
      </c>
      <c r="H19" s="77">
        <v>0</v>
      </c>
      <c r="I19" s="14">
        <f t="shared" si="2"/>
        <v>0</v>
      </c>
      <c r="J19" s="22"/>
      <c r="K19" s="19"/>
      <c r="L19" s="68">
        <v>0</v>
      </c>
      <c r="M19" s="72">
        <f t="shared" si="0"/>
        <v>0</v>
      </c>
      <c r="N19" s="77">
        <v>0</v>
      </c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250</v>
      </c>
      <c r="G20" s="72">
        <v>250</v>
      </c>
      <c r="H20" s="77">
        <v>0</v>
      </c>
      <c r="I20" s="14">
        <v>250</v>
      </c>
      <c r="J20" s="20"/>
      <c r="K20" s="17"/>
      <c r="L20" s="69">
        <v>250</v>
      </c>
      <c r="M20" s="72">
        <f t="shared" si="0"/>
        <v>250</v>
      </c>
      <c r="N20" s="77">
        <v>0</v>
      </c>
      <c r="O20" s="14">
        <f t="shared" si="3"/>
        <v>250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0</v>
      </c>
      <c r="G21" s="72">
        <f t="shared" si="1"/>
        <v>0</v>
      </c>
      <c r="H21" s="78">
        <v>363</v>
      </c>
      <c r="I21" s="14">
        <f>G21+H21</f>
        <v>363</v>
      </c>
      <c r="J21" s="20"/>
      <c r="K21" s="17"/>
      <c r="L21" s="69">
        <v>0</v>
      </c>
      <c r="M21" s="72">
        <f t="shared" si="0"/>
        <v>0</v>
      </c>
      <c r="N21" s="78">
        <v>363</v>
      </c>
      <c r="O21" s="14">
        <f>M21+N21</f>
        <v>363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0</v>
      </c>
      <c r="G22" s="72">
        <f t="shared" si="1"/>
        <v>0</v>
      </c>
      <c r="H22" s="78">
        <v>363</v>
      </c>
      <c r="I22" s="14">
        <f t="shared" si="2"/>
        <v>363</v>
      </c>
      <c r="J22" s="20"/>
      <c r="K22" s="17"/>
      <c r="L22" s="69">
        <v>0</v>
      </c>
      <c r="M22" s="72">
        <f t="shared" si="0"/>
        <v>0</v>
      </c>
      <c r="N22" s="78">
        <v>363</v>
      </c>
      <c r="O22" s="14">
        <f t="shared" ref="O22:O23" si="5">M22+N22</f>
        <v>363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>
        <v>0</v>
      </c>
      <c r="G23" s="73">
        <f t="shared" si="1"/>
        <v>0</v>
      </c>
      <c r="H23" s="79">
        <v>0</v>
      </c>
      <c r="I23" s="26">
        <f t="shared" si="2"/>
        <v>0</v>
      </c>
      <c r="J23" s="24"/>
      <c r="K23" s="25"/>
      <c r="L23" s="70">
        <v>0</v>
      </c>
      <c r="M23" s="73">
        <f t="shared" si="0"/>
        <v>0</v>
      </c>
      <c r="N23" s="79">
        <v>0</v>
      </c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4370</v>
      </c>
      <c r="E24" s="30">
        <f>SUM(E15:E21)</f>
        <v>40686</v>
      </c>
      <c r="F24" s="30">
        <f>SUM(F15:F21)</f>
        <v>650</v>
      </c>
      <c r="G24" s="31">
        <f>SUM(D24:F24)</f>
        <v>45706</v>
      </c>
      <c r="H24" s="32">
        <f>SUM(H15:H21)</f>
        <v>563</v>
      </c>
      <c r="I24" s="32">
        <f>SUM(I15:I21)</f>
        <v>46269</v>
      </c>
      <c r="J24" s="29">
        <f>SUM(J15:J21)</f>
        <v>4496</v>
      </c>
      <c r="K24" s="30">
        <f>SUM(K15:K21)</f>
        <v>40082</v>
      </c>
      <c r="L24" s="30">
        <f>SUM(L15:L21)</f>
        <v>650</v>
      </c>
      <c r="M24" s="31">
        <f>SUM(J24:L24)</f>
        <v>45228</v>
      </c>
      <c r="N24" s="32">
        <f>SUM(N15:N21)</f>
        <v>563</v>
      </c>
      <c r="O24" s="32">
        <f>SUM(O15:O21)</f>
        <v>45791</v>
      </c>
      <c r="P24" s="33">
        <f t="shared" si="4"/>
        <v>-1.0330891093388661E-2</v>
      </c>
      <c r="Q24" s="5"/>
    </row>
    <row r="25" spans="1:17" ht="15.75" thickBot="1" x14ac:dyDescent="0.3">
      <c r="A25" s="5"/>
      <c r="B25" s="34"/>
      <c r="C25" s="35"/>
      <c r="D25" s="234" t="s">
        <v>70</v>
      </c>
      <c r="E25" s="235"/>
      <c r="F25" s="235"/>
      <c r="G25" s="236"/>
      <c r="H25" s="236"/>
      <c r="I25" s="237"/>
      <c r="J25" s="234" t="s">
        <v>70</v>
      </c>
      <c r="K25" s="235"/>
      <c r="L25" s="235"/>
      <c r="M25" s="236"/>
      <c r="N25" s="236"/>
      <c r="O25" s="237"/>
      <c r="P25" s="204" t="s">
        <v>72</v>
      </c>
      <c r="Q25" s="5"/>
    </row>
    <row r="26" spans="1:17" ht="15.75" thickBot="1" x14ac:dyDescent="0.3">
      <c r="A26" s="5"/>
      <c r="B26" s="230" t="s">
        <v>37</v>
      </c>
      <c r="C26" s="207" t="s">
        <v>38</v>
      </c>
      <c r="D26" s="238" t="s">
        <v>71</v>
      </c>
      <c r="E26" s="239"/>
      <c r="F26" s="239"/>
      <c r="G26" s="240" t="s">
        <v>66</v>
      </c>
      <c r="H26" s="242" t="s">
        <v>69</v>
      </c>
      <c r="I26" s="244" t="s">
        <v>70</v>
      </c>
      <c r="J26" s="238" t="s">
        <v>71</v>
      </c>
      <c r="K26" s="239"/>
      <c r="L26" s="239"/>
      <c r="M26" s="240" t="s">
        <v>66</v>
      </c>
      <c r="N26" s="242" t="s">
        <v>69</v>
      </c>
      <c r="O26" s="244" t="s">
        <v>70</v>
      </c>
      <c r="P26" s="205"/>
      <c r="Q26" s="5"/>
    </row>
    <row r="27" spans="1:17" ht="15.75" thickBot="1" x14ac:dyDescent="0.3">
      <c r="A27" s="5"/>
      <c r="B27" s="231"/>
      <c r="C27" s="208"/>
      <c r="D27" s="36" t="s">
        <v>56</v>
      </c>
      <c r="E27" s="37" t="s">
        <v>57</v>
      </c>
      <c r="F27" s="38" t="s">
        <v>58</v>
      </c>
      <c r="G27" s="241"/>
      <c r="H27" s="243"/>
      <c r="I27" s="245"/>
      <c r="J27" s="36" t="s">
        <v>56</v>
      </c>
      <c r="K27" s="37" t="s">
        <v>57</v>
      </c>
      <c r="L27" s="38" t="s">
        <v>58</v>
      </c>
      <c r="M27" s="241"/>
      <c r="N27" s="243"/>
      <c r="O27" s="245"/>
      <c r="P27" s="206"/>
      <c r="Q27" s="5"/>
    </row>
    <row r="28" spans="1:17" x14ac:dyDescent="0.25">
      <c r="A28" s="5"/>
      <c r="B28" s="39" t="s">
        <v>19</v>
      </c>
      <c r="C28" s="40" t="s">
        <v>10</v>
      </c>
      <c r="D28" s="80">
        <v>515</v>
      </c>
      <c r="E28" s="80">
        <v>0</v>
      </c>
      <c r="F28" s="80">
        <v>0</v>
      </c>
      <c r="G28" s="81">
        <f>SUM(D28:F28)</f>
        <v>515</v>
      </c>
      <c r="H28" s="81">
        <v>0</v>
      </c>
      <c r="I28" s="41">
        <f>G28+H28</f>
        <v>515</v>
      </c>
      <c r="J28" s="89">
        <v>515</v>
      </c>
      <c r="K28" s="80">
        <v>0</v>
      </c>
      <c r="L28" s="80">
        <v>0</v>
      </c>
      <c r="M28" s="81">
        <f>SUM(J28:L28)</f>
        <v>515</v>
      </c>
      <c r="N28" s="81">
        <v>0</v>
      </c>
      <c r="O28" s="41">
        <f>M28+N28</f>
        <v>515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790</v>
      </c>
      <c r="E29" s="82">
        <v>500</v>
      </c>
      <c r="F29" s="82">
        <v>100</v>
      </c>
      <c r="G29" s="83">
        <f t="shared" ref="G29:G38" si="6">SUM(D29:F29)</f>
        <v>1390</v>
      </c>
      <c r="H29" s="84">
        <v>400</v>
      </c>
      <c r="I29" s="14">
        <f t="shared" ref="I29:I38" si="7">G29+H29</f>
        <v>1790</v>
      </c>
      <c r="J29" s="90">
        <v>798.5</v>
      </c>
      <c r="K29" s="82">
        <v>100</v>
      </c>
      <c r="L29" s="82">
        <v>100</v>
      </c>
      <c r="M29" s="83">
        <f t="shared" ref="M29:M38" si="8">SUM(J29:L29)</f>
        <v>998.5</v>
      </c>
      <c r="N29" s="84">
        <v>400</v>
      </c>
      <c r="O29" s="14">
        <f t="shared" ref="O29:O38" si="9">M29+N29</f>
        <v>1398.5</v>
      </c>
      <c r="P29" s="18">
        <f t="shared" si="4"/>
        <v>-0.21871508379888269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1336</v>
      </c>
      <c r="E30" s="85">
        <v>0</v>
      </c>
      <c r="F30" s="85">
        <v>120</v>
      </c>
      <c r="G30" s="83">
        <f t="shared" si="6"/>
        <v>1456</v>
      </c>
      <c r="H30" s="83">
        <v>113</v>
      </c>
      <c r="I30" s="14">
        <f t="shared" si="7"/>
        <v>1569</v>
      </c>
      <c r="J30" s="91">
        <v>1336</v>
      </c>
      <c r="K30" s="85">
        <v>0</v>
      </c>
      <c r="L30" s="85">
        <v>120</v>
      </c>
      <c r="M30" s="83">
        <f t="shared" si="8"/>
        <v>1456</v>
      </c>
      <c r="N30" s="83">
        <v>113</v>
      </c>
      <c r="O30" s="14">
        <f t="shared" si="9"/>
        <v>1569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825</v>
      </c>
      <c r="E31" s="85">
        <v>55</v>
      </c>
      <c r="F31" s="85">
        <v>80</v>
      </c>
      <c r="G31" s="83">
        <f t="shared" si="6"/>
        <v>960</v>
      </c>
      <c r="H31" s="83">
        <v>0</v>
      </c>
      <c r="I31" s="14">
        <f t="shared" si="7"/>
        <v>960</v>
      </c>
      <c r="J31" s="91">
        <v>835</v>
      </c>
      <c r="K31" s="85">
        <v>55</v>
      </c>
      <c r="L31" s="85">
        <v>80</v>
      </c>
      <c r="M31" s="83">
        <f t="shared" si="8"/>
        <v>970</v>
      </c>
      <c r="N31" s="83">
        <v>0</v>
      </c>
      <c r="O31" s="14">
        <f t="shared" si="9"/>
        <v>970</v>
      </c>
      <c r="P31" s="18">
        <f t="shared" si="4"/>
        <v>1.0416666666666666E-2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0</v>
      </c>
      <c r="E32" s="85">
        <v>29592</v>
      </c>
      <c r="F32" s="85">
        <v>150</v>
      </c>
      <c r="G32" s="83">
        <f t="shared" si="6"/>
        <v>29742</v>
      </c>
      <c r="H32" s="83">
        <v>50</v>
      </c>
      <c r="I32" s="14">
        <f t="shared" si="7"/>
        <v>29792</v>
      </c>
      <c r="J32" s="92">
        <v>89.2</v>
      </c>
      <c r="K32" s="85">
        <v>29218.1</v>
      </c>
      <c r="L32" s="85">
        <v>150</v>
      </c>
      <c r="M32" s="83">
        <f t="shared" si="8"/>
        <v>29457.3</v>
      </c>
      <c r="N32" s="83">
        <v>50</v>
      </c>
      <c r="O32" s="14">
        <f t="shared" si="9"/>
        <v>29507.3</v>
      </c>
      <c r="P32" s="18">
        <f t="shared" si="4"/>
        <v>-9.5562567132116243E-3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0</v>
      </c>
      <c r="E33" s="85">
        <v>29592</v>
      </c>
      <c r="F33" s="85">
        <v>150</v>
      </c>
      <c r="G33" s="83">
        <f t="shared" si="6"/>
        <v>29742</v>
      </c>
      <c r="H33" s="83">
        <v>0</v>
      </c>
      <c r="I33" s="14">
        <f t="shared" si="7"/>
        <v>29742</v>
      </c>
      <c r="J33" s="92">
        <v>89.2</v>
      </c>
      <c r="K33" s="85">
        <v>29218.1</v>
      </c>
      <c r="L33" s="85">
        <v>150</v>
      </c>
      <c r="M33" s="83">
        <f t="shared" si="8"/>
        <v>29457.3</v>
      </c>
      <c r="N33" s="83">
        <v>50</v>
      </c>
      <c r="O33" s="14">
        <f t="shared" si="9"/>
        <v>29507.3</v>
      </c>
      <c r="P33" s="18">
        <f t="shared" si="4"/>
        <v>-7.8911976329769599E-3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0</v>
      </c>
      <c r="E34" s="85">
        <v>0</v>
      </c>
      <c r="F34" s="85">
        <v>0</v>
      </c>
      <c r="G34" s="83">
        <f t="shared" si="6"/>
        <v>0</v>
      </c>
      <c r="H34" s="83">
        <v>0</v>
      </c>
      <c r="I34" s="14">
        <f t="shared" si="7"/>
        <v>0</v>
      </c>
      <c r="J34" s="92">
        <v>0</v>
      </c>
      <c r="K34" s="85">
        <v>0</v>
      </c>
      <c r="L34" s="85">
        <v>0</v>
      </c>
      <c r="M34" s="83">
        <f t="shared" si="8"/>
        <v>0</v>
      </c>
      <c r="N34" s="83">
        <v>0</v>
      </c>
      <c r="O34" s="14">
        <f t="shared" si="9"/>
        <v>0</v>
      </c>
      <c r="P34" s="18" t="e">
        <f t="shared" si="4"/>
        <v>#DIV/0!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44</v>
      </c>
      <c r="E35" s="85">
        <v>10005</v>
      </c>
      <c r="F35" s="85">
        <v>0</v>
      </c>
      <c r="G35" s="83">
        <f t="shared" si="6"/>
        <v>10049</v>
      </c>
      <c r="H35" s="83">
        <v>0</v>
      </c>
      <c r="I35" s="14">
        <f t="shared" si="7"/>
        <v>10049</v>
      </c>
      <c r="J35" s="92">
        <v>74.099999999999994</v>
      </c>
      <c r="K35" s="85">
        <v>9875.7000000000007</v>
      </c>
      <c r="L35" s="85">
        <v>0</v>
      </c>
      <c r="M35" s="83">
        <f t="shared" si="8"/>
        <v>9949.8000000000011</v>
      </c>
      <c r="N35" s="83">
        <v>0</v>
      </c>
      <c r="O35" s="14">
        <f t="shared" si="9"/>
        <v>9949.8000000000011</v>
      </c>
      <c r="P35" s="18">
        <f t="shared" si="4"/>
        <v>-9.8716290178126088E-3</v>
      </c>
      <c r="Q35" s="5"/>
    </row>
    <row r="36" spans="1:17" x14ac:dyDescent="0.25">
      <c r="A36" s="5"/>
      <c r="B36" s="16" t="s">
        <v>33</v>
      </c>
      <c r="C36" s="43" t="s">
        <v>25</v>
      </c>
      <c r="D36" s="85">
        <v>0</v>
      </c>
      <c r="E36" s="85">
        <v>0</v>
      </c>
      <c r="F36" s="85">
        <v>0</v>
      </c>
      <c r="G36" s="83">
        <f t="shared" si="6"/>
        <v>0</v>
      </c>
      <c r="H36" s="83">
        <v>0</v>
      </c>
      <c r="I36" s="14">
        <f t="shared" si="7"/>
        <v>0</v>
      </c>
      <c r="J36" s="91">
        <v>0</v>
      </c>
      <c r="K36" s="85">
        <v>0</v>
      </c>
      <c r="L36" s="85">
        <v>0</v>
      </c>
      <c r="M36" s="83">
        <f t="shared" si="8"/>
        <v>0</v>
      </c>
      <c r="N36" s="83">
        <v>0</v>
      </c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670</v>
      </c>
      <c r="E37" s="85">
        <v>0</v>
      </c>
      <c r="F37" s="85">
        <v>0</v>
      </c>
      <c r="G37" s="83">
        <f t="shared" si="6"/>
        <v>670</v>
      </c>
      <c r="H37" s="83">
        <v>0</v>
      </c>
      <c r="I37" s="14">
        <f t="shared" si="7"/>
        <v>670</v>
      </c>
      <c r="J37" s="91">
        <v>656.4</v>
      </c>
      <c r="K37" s="85">
        <v>0</v>
      </c>
      <c r="L37" s="85">
        <v>0</v>
      </c>
      <c r="M37" s="83">
        <f t="shared" si="8"/>
        <v>656.4</v>
      </c>
      <c r="N37" s="83">
        <v>0</v>
      </c>
      <c r="O37" s="14">
        <f t="shared" si="9"/>
        <v>656.4</v>
      </c>
      <c r="P37" s="18">
        <f t="shared" si="4"/>
        <v>-2.0298507462686601E-2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190</v>
      </c>
      <c r="E38" s="87">
        <v>534</v>
      </c>
      <c r="F38" s="87">
        <v>200</v>
      </c>
      <c r="G38" s="83">
        <f t="shared" si="6"/>
        <v>924</v>
      </c>
      <c r="H38" s="88">
        <v>0</v>
      </c>
      <c r="I38" s="26">
        <f t="shared" si="7"/>
        <v>924</v>
      </c>
      <c r="J38" s="93">
        <v>191.8</v>
      </c>
      <c r="K38" s="87">
        <v>833.2</v>
      </c>
      <c r="L38" s="87">
        <v>200</v>
      </c>
      <c r="M38" s="88">
        <f t="shared" si="8"/>
        <v>1225</v>
      </c>
      <c r="N38" s="88">
        <v>0</v>
      </c>
      <c r="O38" s="26">
        <f t="shared" si="9"/>
        <v>1225</v>
      </c>
      <c r="P38" s="18">
        <f t="shared" si="4"/>
        <v>0.32575757575757575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4370</v>
      </c>
      <c r="E39" s="47">
        <f>SUM(E35:E38)+SUM(E28:E32)</f>
        <v>40686</v>
      </c>
      <c r="F39" s="47">
        <f>SUM(F35:F38)+SUM(F28:F32)</f>
        <v>650</v>
      </c>
      <c r="G39" s="178">
        <f>SUM(D39:F39)</f>
        <v>45706</v>
      </c>
      <c r="H39" s="48">
        <f>SUM(H28:H32)+SUM(H35:H38)</f>
        <v>563</v>
      </c>
      <c r="I39" s="49">
        <f>SUM(I35:I38)+SUM(I28:I32)</f>
        <v>46269</v>
      </c>
      <c r="J39" s="47">
        <f>SUM(J35:J38)+SUM(J28:J32)</f>
        <v>4496</v>
      </c>
      <c r="K39" s="47">
        <f>SUM(K35:K38)+SUM(K28:K32)</f>
        <v>40082</v>
      </c>
      <c r="L39" s="47">
        <f>SUM(L35:L38)+SUM(L28:L32)</f>
        <v>650</v>
      </c>
      <c r="M39" s="178">
        <f>SUM(J39:L39)</f>
        <v>45228</v>
      </c>
      <c r="N39" s="48">
        <f>SUM(N28:N32)+SUM(N35:N38)</f>
        <v>563</v>
      </c>
      <c r="O39" s="49">
        <f>SUM(O35:O38)+SUM(O28:O32)</f>
        <v>45791</v>
      </c>
      <c r="P39" s="50">
        <f t="shared" si="4"/>
        <v>-1.0330891093388661E-2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-4370</v>
      </c>
      <c r="J41" s="132"/>
      <c r="K41" s="133"/>
      <c r="L41" s="133"/>
      <c r="M41" s="134"/>
      <c r="N41" s="137"/>
      <c r="O41" s="136">
        <f>O40-J16</f>
        <v>-4356.3999999999996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90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190" t="s">
        <v>92</v>
      </c>
      <c r="K43" s="192"/>
      <c r="L43" s="193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1"/>
      <c r="D44" s="106">
        <v>622</v>
      </c>
      <c r="E44" s="123">
        <v>622</v>
      </c>
      <c r="F44" s="124">
        <v>0</v>
      </c>
      <c r="G44" s="56"/>
      <c r="H44" s="56"/>
      <c r="I44" s="57"/>
      <c r="J44" s="191"/>
      <c r="K44" s="194"/>
      <c r="L44" s="195"/>
      <c r="M44" s="104">
        <v>608.4</v>
      </c>
      <c r="N44" s="104">
        <v>608.4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90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190" t="s">
        <v>95</v>
      </c>
      <c r="K46" s="192"/>
      <c r="L46" s="192"/>
      <c r="M46" s="109" t="s">
        <v>96</v>
      </c>
      <c r="N46" s="197" t="s">
        <v>93</v>
      </c>
      <c r="O46" s="198"/>
      <c r="P46" s="58"/>
      <c r="Q46" s="97"/>
    </row>
    <row r="47" spans="1:17" ht="15.75" thickBot="1" x14ac:dyDescent="0.3">
      <c r="A47" s="5"/>
      <c r="B47" s="54"/>
      <c r="C47" s="196"/>
      <c r="D47" s="106">
        <v>0</v>
      </c>
      <c r="E47" s="111">
        <v>0</v>
      </c>
      <c r="F47" s="56"/>
      <c r="G47" s="56"/>
      <c r="H47" s="56"/>
      <c r="I47" s="57"/>
      <c r="J47" s="191"/>
      <c r="K47" s="194"/>
      <c r="L47" s="194"/>
      <c r="M47" s="105">
        <v>0</v>
      </c>
      <c r="N47" s="199">
        <v>0</v>
      </c>
      <c r="O47" s="200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22"/>
      <c r="M49" s="222"/>
      <c r="N49" s="222"/>
      <c r="O49" s="222"/>
      <c r="P49" s="223"/>
      <c r="Q49" s="5"/>
    </row>
    <row r="50" spans="1:17" s="3" customFormat="1" x14ac:dyDescent="0.25">
      <c r="A50" s="5"/>
      <c r="B50" s="54"/>
      <c r="C50" s="59" t="s">
        <v>73</v>
      </c>
      <c r="D50" s="94">
        <f>SUM(D51:D54)</f>
        <v>735.7</v>
      </c>
      <c r="E50" s="94">
        <f t="shared" ref="E50:F50" si="11">SUM(E51:E54)</f>
        <v>1214</v>
      </c>
      <c r="F50" s="94">
        <f t="shared" si="11"/>
        <v>1516</v>
      </c>
      <c r="G50" s="60">
        <f>D50+E50-F50</f>
        <v>433.70000000000005</v>
      </c>
      <c r="H50" s="56"/>
      <c r="I50" s="224"/>
      <c r="J50" s="225"/>
      <c r="K50" s="225"/>
      <c r="L50" s="225"/>
      <c r="M50" s="225"/>
      <c r="N50" s="225"/>
      <c r="O50" s="225"/>
      <c r="P50" s="226"/>
      <c r="Q50" s="5"/>
    </row>
    <row r="51" spans="1:17" s="3" customFormat="1" x14ac:dyDescent="0.25">
      <c r="A51" s="5"/>
      <c r="B51" s="54"/>
      <c r="C51" s="59" t="s">
        <v>74</v>
      </c>
      <c r="D51" s="94">
        <v>300</v>
      </c>
      <c r="E51" s="94">
        <v>0</v>
      </c>
      <c r="F51" s="94">
        <v>250</v>
      </c>
      <c r="G51" s="60">
        <f t="shared" ref="G51:G54" si="12">D51+E51-F51</f>
        <v>50</v>
      </c>
      <c r="H51" s="56"/>
      <c r="I51" s="224"/>
      <c r="J51" s="225"/>
      <c r="K51" s="225"/>
      <c r="L51" s="225"/>
      <c r="M51" s="225"/>
      <c r="N51" s="225"/>
      <c r="O51" s="225"/>
      <c r="P51" s="226"/>
      <c r="Q51" s="5"/>
    </row>
    <row r="52" spans="1:17" s="3" customFormat="1" x14ac:dyDescent="0.25">
      <c r="A52" s="5"/>
      <c r="B52" s="54"/>
      <c r="C52" s="59" t="s">
        <v>75</v>
      </c>
      <c r="D52" s="94">
        <v>335.7</v>
      </c>
      <c r="E52" s="94">
        <v>670</v>
      </c>
      <c r="F52" s="94">
        <v>622</v>
      </c>
      <c r="G52" s="60">
        <f t="shared" si="12"/>
        <v>383.70000000000005</v>
      </c>
      <c r="H52" s="56"/>
      <c r="I52" s="224"/>
      <c r="J52" s="225"/>
      <c r="K52" s="225"/>
      <c r="L52" s="225"/>
      <c r="M52" s="225"/>
      <c r="N52" s="225"/>
      <c r="O52" s="225"/>
      <c r="P52" s="226"/>
      <c r="Q52" s="5"/>
    </row>
    <row r="53" spans="1:17" s="3" customFormat="1" x14ac:dyDescent="0.25">
      <c r="A53" s="5"/>
      <c r="B53" s="54"/>
      <c r="C53" s="59" t="s">
        <v>98</v>
      </c>
      <c r="D53" s="94">
        <v>100</v>
      </c>
      <c r="E53" s="94">
        <v>0</v>
      </c>
      <c r="F53" s="94">
        <v>100</v>
      </c>
      <c r="G53" s="60">
        <f t="shared" si="12"/>
        <v>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99</v>
      </c>
      <c r="D54" s="94">
        <v>0</v>
      </c>
      <c r="E54" s="94">
        <v>544</v>
      </c>
      <c r="F54" s="94">
        <v>544</v>
      </c>
      <c r="G54" s="60">
        <f t="shared" si="12"/>
        <v>0</v>
      </c>
      <c r="H54" s="56"/>
      <c r="I54" s="227"/>
      <c r="J54" s="228"/>
      <c r="K54" s="228"/>
      <c r="L54" s="228"/>
      <c r="M54" s="228"/>
      <c r="N54" s="228"/>
      <c r="O54" s="228"/>
      <c r="P54" s="229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63.1</v>
      </c>
      <c r="E57" s="95">
        <v>63.3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3"/>
      <c r="Q59" s="5"/>
    </row>
    <row r="60" spans="1:17" s="3" customFormat="1" x14ac:dyDescent="0.25">
      <c r="A60" s="5"/>
      <c r="B60" s="142" t="s">
        <v>112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3" t="s">
        <v>119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4"/>
      <c r="Q61" s="5"/>
    </row>
    <row r="62" spans="1:17" s="3" customFormat="1" x14ac:dyDescent="0.25">
      <c r="A62" s="5"/>
      <c r="B62" s="183" t="s">
        <v>97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4"/>
      <c r="Q62" s="5"/>
    </row>
    <row r="63" spans="1:17" s="3" customFormat="1" x14ac:dyDescent="0.25">
      <c r="A63" s="5"/>
      <c r="B63" s="183" t="s">
        <v>118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4"/>
      <c r="Q63" s="5"/>
    </row>
    <row r="64" spans="1:17" s="3" customFormat="1" x14ac:dyDescent="0.25">
      <c r="A64" s="5"/>
      <c r="B64" s="183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4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120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105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108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5"/>
      <c r="B70" s="2"/>
      <c r="C70" s="146"/>
      <c r="D70" s="2"/>
      <c r="E70" s="2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5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67"/>
      <c r="C72" s="166"/>
      <c r="D72" s="167"/>
      <c r="E72" s="16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97"/>
    </row>
    <row r="73" spans="1:17" s="3" customFormat="1" x14ac:dyDescent="0.25">
      <c r="A73" s="97"/>
      <c r="B73" s="167"/>
      <c r="C73" s="166"/>
      <c r="D73" s="167"/>
      <c r="E73" s="16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97"/>
    </row>
    <row r="74" spans="1:17" s="3" customFormat="1" x14ac:dyDescent="0.25">
      <c r="A74" s="97"/>
      <c r="B74" s="118" t="s">
        <v>100</v>
      </c>
      <c r="C74" s="174"/>
      <c r="D74" s="172"/>
      <c r="E74" s="172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70"/>
      <c r="Q74" s="97"/>
    </row>
    <row r="75" spans="1:17" s="3" customFormat="1" x14ac:dyDescent="0.25">
      <c r="A75" s="97"/>
      <c r="B75" s="173"/>
      <c r="C75" s="146"/>
      <c r="D75" s="171"/>
      <c r="E75" s="171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97"/>
    </row>
    <row r="76" spans="1:17" s="3" customFormat="1" x14ac:dyDescent="0.25">
      <c r="A76" s="5"/>
      <c r="B76" s="145" t="s">
        <v>106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109</v>
      </c>
      <c r="C77" s="2" t="s">
        <v>110</v>
      </c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111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113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107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/>
      <c r="C82" s="2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9"/>
      <c r="C83" s="179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77"/>
      <c r="C84" s="171"/>
      <c r="D84" s="2"/>
      <c r="E84" s="2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5"/>
      <c r="C85" s="2"/>
      <c r="D85" s="2"/>
      <c r="E85" s="2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47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5"/>
    </row>
    <row r="107" spans="1:17" s="3" customFormat="1" x14ac:dyDescent="0.25">
      <c r="A107" s="5"/>
      <c r="B107" s="147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9"/>
      <c r="Q107" s="5"/>
    </row>
    <row r="108" spans="1:17" s="3" customFormat="1" x14ac:dyDescent="0.25">
      <c r="A108" s="5"/>
      <c r="B108" s="185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7"/>
      <c r="Q108" s="5"/>
    </row>
    <row r="109" spans="1:17" s="3" customForma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 t="s">
        <v>87</v>
      </c>
      <c r="C110" s="141">
        <v>44019</v>
      </c>
      <c r="D110" s="61" t="s">
        <v>83</v>
      </c>
      <c r="E110" s="181" t="s">
        <v>116</v>
      </c>
      <c r="F110" s="181"/>
      <c r="G110" s="181"/>
      <c r="H110" s="61"/>
      <c r="I110" s="61" t="s">
        <v>84</v>
      </c>
      <c r="J110" s="182" t="s">
        <v>117</v>
      </c>
      <c r="K110" s="182"/>
      <c r="L110" s="182"/>
      <c r="M110" s="182"/>
      <c r="N110" s="61"/>
      <c r="O110" s="61"/>
      <c r="P110" s="61"/>
      <c r="Q110" s="5"/>
    </row>
    <row r="111" spans="1:17" s="3" customFormat="1" ht="7.5" customHeight="1" x14ac:dyDescent="0.25">
      <c r="A111" s="5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 t="s">
        <v>86</v>
      </c>
      <c r="E112" s="63"/>
      <c r="F112" s="63"/>
      <c r="G112" s="63"/>
      <c r="H112" s="61"/>
      <c r="I112" s="61" t="s">
        <v>86</v>
      </c>
      <c r="J112" s="62"/>
      <c r="K112" s="62"/>
      <c r="L112" s="62"/>
      <c r="M112" s="62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3"/>
      <c r="F113" s="63"/>
      <c r="G113" s="63"/>
      <c r="H113" s="61"/>
      <c r="I113" s="61"/>
      <c r="J113" s="62"/>
      <c r="K113" s="62"/>
      <c r="L113" s="62"/>
      <c r="M113" s="62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5"/>
    </row>
    <row r="115" spans="1:17" s="3" customFormat="1" x14ac:dyDescent="0.25">
      <c r="A115" s="5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5"/>
    </row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x14ac:dyDescent="0.25"/>
    <row r="132" hidden="1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hidden="1" x14ac:dyDescent="0.25"/>
    <row r="147" hidden="1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10:G110"/>
    <mergeCell ref="J110:M110"/>
    <mergeCell ref="B63:P63"/>
    <mergeCell ref="B108:P108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 změny rozpočtu </vt:lpstr>
      <vt:lpstr>List1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2020-07-07T07:14:33Z</cp:lastPrinted>
  <dcterms:created xsi:type="dcterms:W3CDTF">2017-02-23T12:10:09Z</dcterms:created>
  <dcterms:modified xsi:type="dcterms:W3CDTF">2020-08-26T12:26:28Z</dcterms:modified>
</cp:coreProperties>
</file>