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G53" i="3" l="1"/>
  <c r="K32" i="3" l="1"/>
  <c r="J32" i="3"/>
  <c r="J17" i="3" l="1"/>
  <c r="J16" i="3"/>
  <c r="G20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<sst xmlns="http://schemas.openxmlformats.org/spreadsheetml/2006/main" count="156" uniqueCount="120">
  <si>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</si>
  <si>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</si>
  <si>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</si>
  <si>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</si>
  <si>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</si>
  <si>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</si>
  <si>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</si>
  <si>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</si>
  <si>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</si>
  <si>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</si>
  <si>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</si>
  <si>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</si>
  <si>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</si>
  <si>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</si>
  <si>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</si>
  <si>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</si>
  <si>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</si>
  <si>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</si>
  <si>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</si>
  <si>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</si>
  <si>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</si>
  <si>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</si>
  <si>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</si>
  <si>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</si>
  <si>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</si>
  <si>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</si>
  <si>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</si>
  <si>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</si>
  <si>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</si>
  <si>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</si>
  <si>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</si>
  <si>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</si>
  <si>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</si>
  <si>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</si>
  <si>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</si>
  <si>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</si>
  <si>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</si>
  <si>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</si>
  <si>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</si>
  <si>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</si>
  <si>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</si>
  <si>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</si>
  <si>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</si>
  <si>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</si>
  <si>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</si>
  <si>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</si>
  <si>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</si>
  <si>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</si>
  <si>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</si>
  <si>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</si>
  <si>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</si>
  <si>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</si>
  <si>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</si>
  <si>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</si>
  <si>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</si>
  <si>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</si>
  <si>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</si>
  <si>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</si>
  <si>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</si>
  <si>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</si>
  <si>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</si>
  <si>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</si>
  <si>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</si>
  <si>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</si>
  <si>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</si>
  <si>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</si>
  <si>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</si>
  <si>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</si>
  <si>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</si>
  <si>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</si>
  <si>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</si>
  <si>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</si>
  <si>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</si>
  <si>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</si>
  <si>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</si>
  <si>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</si>
  <si>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</si>
  <si>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</si>
  <si>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</si>
  <si>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</si>
  <si>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</si>
  <si>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</si>
  <si>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</si>
  <si>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</si>
  <si>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</si>
  <si>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</si>
  <si>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</si>
  <si>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</si>
  <si>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</si>
  <si>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</si>
  <si>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</si>
  <si>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</si>
  <si>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</si>
  <si>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</si>
  <si>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</si>
  <si>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</si>
  <si>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</si>
  <si>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</si>
  <si>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</si>
  <si>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</si>
  <si>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</si>
  <si>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</si>
  <si>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</si>
  <si>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</si>
  <si>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</si>
  <si>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</si>
  <si>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</si>
  <si>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</si>
  <si>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</si>
  <si>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</si>
  <si>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Zahradní 5265</t>
  </si>
  <si>
    <t>Zahradní 5265, 430 04  Chomutov</t>
  </si>
  <si>
    <t>Účelový příspěvek zřizovatele ve výši 695,2 tis. se skládá z částky  65,7 tis. (Prevence); 349,3  tis. (ÚZ 702); 280,2 tis. (ÚZ 7)</t>
  </si>
  <si>
    <t xml:space="preserve">  1 384,455 tis.   …. Nevyčerpané prostředky z ÚZ 33063 - Šablony (převedeny do rezervního fondu)</t>
  </si>
  <si>
    <t>50 307,107 tis.   …. ÚZ 33353</t>
  </si>
  <si>
    <t xml:space="preserve">Na straně výnosů i nákladů dochází ke změně v celkové výši  2 668 900,- Kč.   </t>
  </si>
  <si>
    <t>Úprava výše odvodu do rozpočtu zřizovatele - 288 800,- Kč (odpisy nemovitostí)</t>
  </si>
  <si>
    <t>Snížení výnosů (nájemné , stravné, …) z důvodu uzavření školy.</t>
  </si>
  <si>
    <t>Čmejrková Věra</t>
  </si>
  <si>
    <t>Mgr. Slavíková Libuše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</si>
</sst>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zoomScale="80" zoomScaleNormal="80" zoomScaleSheetLayoutView="80" workbookViewId="0">
      <selection activeCell="C108" sqref="C10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5" t="s">
        <v>110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6" t="s">
        <v>111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0" t="s">
        <v>37</v>
      </c>
      <c r="C10" s="244" t="s">
        <v>38</v>
      </c>
      <c r="D10" s="183" t="s">
        <v>104</v>
      </c>
      <c r="E10" s="184"/>
      <c r="F10" s="184"/>
      <c r="G10" s="184"/>
      <c r="H10" s="184"/>
      <c r="I10" s="185"/>
      <c r="J10" s="183" t="s">
        <v>105</v>
      </c>
      <c r="K10" s="184"/>
      <c r="L10" s="184"/>
      <c r="M10" s="184"/>
      <c r="N10" s="184"/>
      <c r="O10" s="185"/>
      <c r="P10" s="238" t="s">
        <v>72</v>
      </c>
      <c r="Q10" s="5"/>
    </row>
    <row r="11" spans="1:19" ht="30.75" thickBot="1" x14ac:dyDescent="0.3">
      <c r="A11" s="5"/>
      <c r="B11" s="181"/>
      <c r="C11" s="245"/>
      <c r="D11" s="186" t="s">
        <v>39</v>
      </c>
      <c r="E11" s="187"/>
      <c r="F11" s="187"/>
      <c r="G11" s="188"/>
      <c r="H11" s="9" t="s">
        <v>40</v>
      </c>
      <c r="I11" s="9" t="s">
        <v>63</v>
      </c>
      <c r="J11" s="186" t="s">
        <v>39</v>
      </c>
      <c r="K11" s="187"/>
      <c r="L11" s="187"/>
      <c r="M11" s="188"/>
      <c r="N11" s="9" t="s">
        <v>40</v>
      </c>
      <c r="O11" s="9" t="s">
        <v>63</v>
      </c>
      <c r="P11" s="239"/>
      <c r="Q11" s="5"/>
    </row>
    <row r="12" spans="1:19" ht="15.75" thickBot="1" x14ac:dyDescent="0.3">
      <c r="A12" s="5"/>
      <c r="B12" s="181"/>
      <c r="C12" s="246"/>
      <c r="D12" s="189" t="s">
        <v>64</v>
      </c>
      <c r="E12" s="190"/>
      <c r="F12" s="190"/>
      <c r="G12" s="190"/>
      <c r="H12" s="190"/>
      <c r="I12" s="191"/>
      <c r="J12" s="189" t="s">
        <v>64</v>
      </c>
      <c r="K12" s="190"/>
      <c r="L12" s="190"/>
      <c r="M12" s="190"/>
      <c r="N12" s="190"/>
      <c r="O12" s="191"/>
      <c r="P12" s="239"/>
      <c r="Q12" s="5"/>
    </row>
    <row r="13" spans="1:19" ht="15.75" thickBot="1" x14ac:dyDescent="0.3">
      <c r="A13" s="5"/>
      <c r="B13" s="182"/>
      <c r="C13" s="247"/>
      <c r="D13" s="192" t="s">
        <v>59</v>
      </c>
      <c r="E13" s="193"/>
      <c r="F13" s="193"/>
      <c r="G13" s="194" t="s">
        <v>65</v>
      </c>
      <c r="H13" s="196" t="s">
        <v>68</v>
      </c>
      <c r="I13" s="202" t="s">
        <v>64</v>
      </c>
      <c r="J13" s="192" t="s">
        <v>59</v>
      </c>
      <c r="K13" s="193"/>
      <c r="L13" s="193"/>
      <c r="M13" s="194" t="s">
        <v>65</v>
      </c>
      <c r="N13" s="196" t="s">
        <v>68</v>
      </c>
      <c r="O13" s="202" t="s">
        <v>64</v>
      </c>
      <c r="P13" s="239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103</v>
      </c>
      <c r="F14" s="176" t="s">
        <v>61</v>
      </c>
      <c r="G14" s="195"/>
      <c r="H14" s="197"/>
      <c r="I14" s="203"/>
      <c r="J14" s="175" t="s">
        <v>60</v>
      </c>
      <c r="K14" s="176" t="s">
        <v>103</v>
      </c>
      <c r="L14" s="176" t="s">
        <v>61</v>
      </c>
      <c r="M14" s="195"/>
      <c r="N14" s="197"/>
      <c r="O14" s="203"/>
      <c r="P14" s="240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2010</v>
      </c>
      <c r="G15" s="71">
        <f>SUM(D15:F15)</f>
        <v>2010</v>
      </c>
      <c r="H15" s="74">
        <v>4</v>
      </c>
      <c r="I15" s="14">
        <f>G15+H15</f>
        <v>2014</v>
      </c>
      <c r="J15" s="12"/>
      <c r="K15" s="13"/>
      <c r="L15" s="64">
        <v>1231</v>
      </c>
      <c r="M15" s="71">
        <f t="shared" ref="M15:M23" si="0">SUM(J15:L15)</f>
        <v>1231</v>
      </c>
      <c r="N15" s="74">
        <v>2</v>
      </c>
      <c r="O15" s="14">
        <f>M15+N15</f>
        <v>1233</v>
      </c>
      <c r="P15" s="15">
        <f>(O15-I15)/I15</f>
        <v>-0.38778550148957297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6730</v>
      </c>
      <c r="E16" s="17"/>
      <c r="F16" s="17"/>
      <c r="G16" s="72">
        <f t="shared" ref="G16:G23" si="1">SUM(D16:F16)</f>
        <v>6730</v>
      </c>
      <c r="H16" s="75"/>
      <c r="I16" s="14">
        <f t="shared" ref="I16:I23" si="2">G16+H16</f>
        <v>6730</v>
      </c>
      <c r="J16" s="65">
        <f>6730-288.8</f>
        <v>6441.2</v>
      </c>
      <c r="K16" s="17"/>
      <c r="L16" s="17"/>
      <c r="M16" s="72">
        <f t="shared" si="0"/>
        <v>6441.2</v>
      </c>
      <c r="N16" s="75"/>
      <c r="O16" s="14">
        <f t="shared" ref="O16:O20" si="3">M16+N16</f>
        <v>6441.2</v>
      </c>
      <c r="P16" s="18">
        <f t="shared" ref="P16:P40" si="4">(O16-I16)/I16</f>
        <v>-4.2912332838038657E-2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f>65.7+349.3+280.2</f>
        <v>695.2</v>
      </c>
      <c r="K17" s="19"/>
      <c r="L17" s="19"/>
      <c r="M17" s="72">
        <f t="shared" si="0"/>
        <v>695.2</v>
      </c>
      <c r="N17" s="76"/>
      <c r="O17" s="14">
        <f t="shared" si="3"/>
        <v>695.2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48675</v>
      </c>
      <c r="F18" s="19"/>
      <c r="G18" s="72">
        <f t="shared" si="1"/>
        <v>48675</v>
      </c>
      <c r="H18" s="74"/>
      <c r="I18" s="14">
        <f t="shared" si="2"/>
        <v>48675</v>
      </c>
      <c r="J18" s="20"/>
      <c r="K18" s="67">
        <v>51691.5</v>
      </c>
      <c r="L18" s="19"/>
      <c r="M18" s="72">
        <f t="shared" si="0"/>
        <v>51691.5</v>
      </c>
      <c r="N18" s="74"/>
      <c r="O18" s="14">
        <f t="shared" si="3"/>
        <v>51691.5</v>
      </c>
      <c r="P18" s="18">
        <f t="shared" si="4"/>
        <v>6.1972265023112483E-2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>
        <v>47</v>
      </c>
      <c r="M19" s="72">
        <f t="shared" si="0"/>
        <v>47</v>
      </c>
      <c r="N19" s="77"/>
      <c r="O19" s="14">
        <f t="shared" si="3"/>
        <v>47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100</v>
      </c>
      <c r="G20" s="72">
        <f t="shared" si="1"/>
        <v>100</v>
      </c>
      <c r="H20" s="77"/>
      <c r="I20" s="14">
        <f t="shared" si="2"/>
        <v>100</v>
      </c>
      <c r="J20" s="20"/>
      <c r="K20" s="17"/>
      <c r="L20" s="69">
        <v>100</v>
      </c>
      <c r="M20" s="72">
        <f t="shared" si="0"/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90</v>
      </c>
      <c r="I21" s="14">
        <f>G21+H21</f>
        <v>90</v>
      </c>
      <c r="J21" s="20"/>
      <c r="K21" s="17"/>
      <c r="L21" s="69"/>
      <c r="M21" s="72">
        <f t="shared" si="0"/>
        <v>0</v>
      </c>
      <c r="N21" s="78">
        <v>70</v>
      </c>
      <c r="O21" s="14">
        <f>M21+N21</f>
        <v>70</v>
      </c>
      <c r="P21" s="18">
        <f t="shared" si="4"/>
        <v>-0.22222222222222221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90</v>
      </c>
      <c r="I22" s="14">
        <f t="shared" si="2"/>
        <v>90</v>
      </c>
      <c r="J22" s="20"/>
      <c r="K22" s="17"/>
      <c r="L22" s="69"/>
      <c r="M22" s="72">
        <f t="shared" si="0"/>
        <v>0</v>
      </c>
      <c r="N22" s="78">
        <v>70</v>
      </c>
      <c r="O22" s="14">
        <f t="shared" ref="O22:O23" si="5">M22+N22</f>
        <v>70</v>
      </c>
      <c r="P22" s="18">
        <f t="shared" si="4"/>
        <v>-0.22222222222222221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6730</v>
      </c>
      <c r="E24" s="30">
        <f>SUM(E15:E21)</f>
        <v>48675</v>
      </c>
      <c r="F24" s="30">
        <f>SUM(F15:F21)</f>
        <v>2110</v>
      </c>
      <c r="G24" s="31">
        <f>SUM(D24:F24)</f>
        <v>57515</v>
      </c>
      <c r="H24" s="32">
        <f>SUM(H15:H21)</f>
        <v>94</v>
      </c>
      <c r="I24" s="32">
        <f>SUM(I15:I21)</f>
        <v>57609</v>
      </c>
      <c r="J24" s="29">
        <f>SUM(J15:J21)</f>
        <v>7136.4</v>
      </c>
      <c r="K24" s="30">
        <f>SUM(K15:K21)</f>
        <v>51691.5</v>
      </c>
      <c r="L24" s="30">
        <f>SUM(L15:L21)</f>
        <v>1378</v>
      </c>
      <c r="M24" s="31">
        <f>SUM(J24:L24)</f>
        <v>60205.9</v>
      </c>
      <c r="N24" s="32">
        <f>SUM(N15:N21)</f>
        <v>72</v>
      </c>
      <c r="O24" s="32">
        <f>SUM(O15:O21)</f>
        <v>60277.9</v>
      </c>
      <c r="P24" s="33">
        <f t="shared" si="4"/>
        <v>4.6327830720894331E-2</v>
      </c>
      <c r="Q24" s="5"/>
    </row>
    <row r="25" spans="1:17" ht="15.75" thickBot="1" x14ac:dyDescent="0.3">
      <c r="A25" s="5"/>
      <c r="B25" s="34"/>
      <c r="C25" s="35"/>
      <c r="D25" s="204" t="s">
        <v>70</v>
      </c>
      <c r="E25" s="205"/>
      <c r="F25" s="205"/>
      <c r="G25" s="206"/>
      <c r="H25" s="206"/>
      <c r="I25" s="207"/>
      <c r="J25" s="204" t="s">
        <v>70</v>
      </c>
      <c r="K25" s="205"/>
      <c r="L25" s="205"/>
      <c r="M25" s="206"/>
      <c r="N25" s="206"/>
      <c r="O25" s="207"/>
      <c r="P25" s="241" t="s">
        <v>72</v>
      </c>
      <c r="Q25" s="5"/>
    </row>
    <row r="26" spans="1:17" ht="15.75" thickBot="1" x14ac:dyDescent="0.3">
      <c r="A26" s="5"/>
      <c r="B26" s="200" t="s">
        <v>37</v>
      </c>
      <c r="C26" s="244" t="s">
        <v>38</v>
      </c>
      <c r="D26" s="208" t="s">
        <v>71</v>
      </c>
      <c r="E26" s="209"/>
      <c r="F26" s="209"/>
      <c r="G26" s="210" t="s">
        <v>66</v>
      </c>
      <c r="H26" s="212" t="s">
        <v>69</v>
      </c>
      <c r="I26" s="214" t="s">
        <v>70</v>
      </c>
      <c r="J26" s="208" t="s">
        <v>71</v>
      </c>
      <c r="K26" s="209"/>
      <c r="L26" s="209"/>
      <c r="M26" s="210" t="s">
        <v>66</v>
      </c>
      <c r="N26" s="212" t="s">
        <v>69</v>
      </c>
      <c r="O26" s="214" t="s">
        <v>70</v>
      </c>
      <c r="P26" s="242"/>
      <c r="Q26" s="5"/>
    </row>
    <row r="27" spans="1:17" ht="15.75" thickBot="1" x14ac:dyDescent="0.3">
      <c r="A27" s="5"/>
      <c r="B27" s="201"/>
      <c r="C27" s="245"/>
      <c r="D27" s="36" t="s">
        <v>56</v>
      </c>
      <c r="E27" s="37" t="s">
        <v>57</v>
      </c>
      <c r="F27" s="38" t="s">
        <v>58</v>
      </c>
      <c r="G27" s="211"/>
      <c r="H27" s="213"/>
      <c r="I27" s="215"/>
      <c r="J27" s="36" t="s">
        <v>56</v>
      </c>
      <c r="K27" s="37" t="s">
        <v>57</v>
      </c>
      <c r="L27" s="38" t="s">
        <v>58</v>
      </c>
      <c r="M27" s="211"/>
      <c r="N27" s="213"/>
      <c r="O27" s="215"/>
      <c r="P27" s="243"/>
      <c r="Q27" s="5"/>
    </row>
    <row r="28" spans="1:17" x14ac:dyDescent="0.25">
      <c r="A28" s="5"/>
      <c r="B28" s="39" t="s">
        <v>19</v>
      </c>
      <c r="C28" s="40" t="s">
        <v>10</v>
      </c>
      <c r="D28" s="80">
        <v>600</v>
      </c>
      <c r="E28" s="80"/>
      <c r="F28" s="80"/>
      <c r="G28" s="81">
        <f>SUM(D28:F28)</f>
        <v>600</v>
      </c>
      <c r="H28" s="81"/>
      <c r="I28" s="41">
        <f>G28+H28</f>
        <v>600</v>
      </c>
      <c r="J28" s="89">
        <v>500</v>
      </c>
      <c r="K28" s="80"/>
      <c r="L28" s="80"/>
      <c r="M28" s="81">
        <f>SUM(J28:L28)</f>
        <v>500</v>
      </c>
      <c r="N28" s="81"/>
      <c r="O28" s="41">
        <f>M28+N28</f>
        <v>500</v>
      </c>
      <c r="P28" s="15">
        <f t="shared" si="4"/>
        <v>-0.16666666666666666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900</v>
      </c>
      <c r="E29" s="82">
        <v>100</v>
      </c>
      <c r="F29" s="82">
        <v>2010</v>
      </c>
      <c r="G29" s="83">
        <f t="shared" ref="G29:G38" si="6">SUM(D29:F29)</f>
        <v>3010</v>
      </c>
      <c r="H29" s="84">
        <v>90</v>
      </c>
      <c r="I29" s="14">
        <f t="shared" ref="I29:I38" si="7">G29+H29</f>
        <v>3100</v>
      </c>
      <c r="J29" s="90">
        <v>800</v>
      </c>
      <c r="K29" s="82">
        <v>350</v>
      </c>
      <c r="L29" s="82">
        <v>1231</v>
      </c>
      <c r="M29" s="83">
        <f t="shared" ref="M29:M38" si="8">SUM(J29:L29)</f>
        <v>2381</v>
      </c>
      <c r="N29" s="84">
        <v>30</v>
      </c>
      <c r="O29" s="14">
        <f t="shared" ref="O29:O38" si="9">M29+N29</f>
        <v>2411</v>
      </c>
      <c r="P29" s="18">
        <f t="shared" si="4"/>
        <v>-0.22225806451612903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2550</v>
      </c>
      <c r="E30" s="85"/>
      <c r="F30" s="85" t="s">
        <v>97</v>
      </c>
      <c r="G30" s="83">
        <f t="shared" si="6"/>
        <v>2550</v>
      </c>
      <c r="H30" s="83">
        <v>4</v>
      </c>
      <c r="I30" s="14">
        <f t="shared" si="7"/>
        <v>2554</v>
      </c>
      <c r="J30" s="91">
        <v>2300</v>
      </c>
      <c r="K30" s="85"/>
      <c r="L30" s="85"/>
      <c r="M30" s="83">
        <f t="shared" si="8"/>
        <v>2300</v>
      </c>
      <c r="N30" s="83">
        <v>2</v>
      </c>
      <c r="O30" s="14">
        <f t="shared" si="9"/>
        <v>2302</v>
      </c>
      <c r="P30" s="18">
        <f t="shared" si="4"/>
        <v>-9.8668754894283478E-2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980</v>
      </c>
      <c r="E31" s="85"/>
      <c r="F31" s="85"/>
      <c r="G31" s="83">
        <f t="shared" si="6"/>
        <v>980</v>
      </c>
      <c r="H31" s="83"/>
      <c r="I31" s="14">
        <f t="shared" si="7"/>
        <v>980</v>
      </c>
      <c r="J31" s="91">
        <v>900</v>
      </c>
      <c r="K31" s="85">
        <v>85</v>
      </c>
      <c r="L31" s="85"/>
      <c r="M31" s="83">
        <f t="shared" si="8"/>
        <v>985</v>
      </c>
      <c r="N31" s="83"/>
      <c r="O31" s="14">
        <f t="shared" si="9"/>
        <v>985</v>
      </c>
      <c r="P31" s="18">
        <f t="shared" si="4"/>
        <v>5.1020408163265302E-3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35374.199999999997</v>
      </c>
      <c r="F32" s="85"/>
      <c r="G32" s="83">
        <f t="shared" si="6"/>
        <v>35374.199999999997</v>
      </c>
      <c r="H32" s="83"/>
      <c r="I32" s="14">
        <f t="shared" si="7"/>
        <v>35374.199999999997</v>
      </c>
      <c r="J32" s="92">
        <f>J33+J34</f>
        <v>488.7</v>
      </c>
      <c r="K32" s="85">
        <f>K33+K34</f>
        <v>37530.399999999994</v>
      </c>
      <c r="L32" s="85"/>
      <c r="M32" s="83">
        <f t="shared" si="8"/>
        <v>38019.099999999991</v>
      </c>
      <c r="N32" s="83"/>
      <c r="O32" s="14">
        <f t="shared" si="9"/>
        <v>38019.099999999991</v>
      </c>
      <c r="P32" s="18">
        <f t="shared" si="4"/>
        <v>7.4769182059240755E-2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35049</v>
      </c>
      <c r="F33" s="85"/>
      <c r="G33" s="83">
        <f t="shared" si="6"/>
        <v>35049</v>
      </c>
      <c r="H33" s="83"/>
      <c r="I33" s="14">
        <f t="shared" si="7"/>
        <v>35049</v>
      </c>
      <c r="J33" s="92">
        <v>463.5</v>
      </c>
      <c r="K33" s="85">
        <v>37193.699999999997</v>
      </c>
      <c r="L33" s="85"/>
      <c r="M33" s="83">
        <f t="shared" si="8"/>
        <v>37657.199999999997</v>
      </c>
      <c r="N33" s="83"/>
      <c r="O33" s="14">
        <f t="shared" si="9"/>
        <v>37657.199999999997</v>
      </c>
      <c r="P33" s="18">
        <f t="shared" si="4"/>
        <v>7.4415817855002911E-2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325.2</v>
      </c>
      <c r="F34" s="85"/>
      <c r="G34" s="83">
        <f t="shared" si="6"/>
        <v>325.2</v>
      </c>
      <c r="H34" s="83"/>
      <c r="I34" s="14">
        <f t="shared" si="7"/>
        <v>325.2</v>
      </c>
      <c r="J34" s="92">
        <v>25.2</v>
      </c>
      <c r="K34" s="85">
        <v>336.7</v>
      </c>
      <c r="L34" s="85"/>
      <c r="M34" s="83">
        <f t="shared" si="8"/>
        <v>361.9</v>
      </c>
      <c r="N34" s="83"/>
      <c r="O34" s="14">
        <f t="shared" si="9"/>
        <v>361.9</v>
      </c>
      <c r="P34" s="18">
        <f t="shared" si="4"/>
        <v>0.11285362853628533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11845</v>
      </c>
      <c r="F35" s="85"/>
      <c r="G35" s="83">
        <f t="shared" si="6"/>
        <v>11845</v>
      </c>
      <c r="H35" s="83"/>
      <c r="I35" s="14">
        <f t="shared" si="7"/>
        <v>11845</v>
      </c>
      <c r="J35" s="92">
        <v>157</v>
      </c>
      <c r="K35" s="85">
        <v>12622.1</v>
      </c>
      <c r="L35" s="85"/>
      <c r="M35" s="83">
        <f t="shared" si="8"/>
        <v>12779.1</v>
      </c>
      <c r="N35" s="83"/>
      <c r="O35" s="14">
        <f t="shared" si="9"/>
        <v>12779.1</v>
      </c>
      <c r="P35" s="18">
        <f t="shared" si="4"/>
        <v>7.8860278598564829E-2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1454</v>
      </c>
      <c r="E37" s="85"/>
      <c r="F37" s="85"/>
      <c r="G37" s="83">
        <f t="shared" si="6"/>
        <v>1454</v>
      </c>
      <c r="H37" s="83"/>
      <c r="I37" s="14">
        <f t="shared" si="7"/>
        <v>1454</v>
      </c>
      <c r="J37" s="91">
        <f>1243-47</f>
        <v>1196</v>
      </c>
      <c r="K37" s="85"/>
      <c r="L37" s="85">
        <v>47</v>
      </c>
      <c r="M37" s="83">
        <f t="shared" si="8"/>
        <v>1243</v>
      </c>
      <c r="N37" s="83"/>
      <c r="O37" s="14">
        <f t="shared" si="9"/>
        <v>1243</v>
      </c>
      <c r="P37" s="18">
        <f t="shared" si="4"/>
        <v>-0.14511691884456671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246</v>
      </c>
      <c r="E38" s="87">
        <v>1355.8</v>
      </c>
      <c r="F38" s="87">
        <v>100</v>
      </c>
      <c r="G38" s="83">
        <f t="shared" si="6"/>
        <v>1701.8</v>
      </c>
      <c r="H38" s="88"/>
      <c r="I38" s="26">
        <f t="shared" si="7"/>
        <v>1701.8</v>
      </c>
      <c r="J38" s="93">
        <v>794.7</v>
      </c>
      <c r="K38" s="87">
        <v>1104</v>
      </c>
      <c r="L38" s="87">
        <v>100</v>
      </c>
      <c r="M38" s="88">
        <f t="shared" si="8"/>
        <v>1998.7</v>
      </c>
      <c r="N38" s="88">
        <v>40</v>
      </c>
      <c r="O38" s="26">
        <f t="shared" si="9"/>
        <v>2038.7</v>
      </c>
      <c r="P38" s="18">
        <f t="shared" si="4"/>
        <v>0.19796685862028446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6730</v>
      </c>
      <c r="E39" s="47">
        <f>SUM(E35:E38)+SUM(E28:E32)</f>
        <v>48675</v>
      </c>
      <c r="F39" s="47">
        <f>SUM(F35:F38)+SUM(F28:F32)</f>
        <v>2110</v>
      </c>
      <c r="G39" s="178">
        <f>SUM(D39:F39)</f>
        <v>57515</v>
      </c>
      <c r="H39" s="48">
        <f>SUM(H28:H32)+SUM(H35:H38)</f>
        <v>94</v>
      </c>
      <c r="I39" s="49">
        <f>SUM(I35:I38)+SUM(I28:I32)</f>
        <v>57609</v>
      </c>
      <c r="J39" s="47">
        <f>SUM(J35:J38)+SUM(J28:J32)</f>
        <v>7136.4</v>
      </c>
      <c r="K39" s="47">
        <f>SUM(K35:K38)+SUM(K28:K32)</f>
        <v>51691.499999999993</v>
      </c>
      <c r="L39" s="47">
        <f>SUM(L35:L38)+SUM(L28:L32)</f>
        <v>1378</v>
      </c>
      <c r="M39" s="178">
        <f>SUM(J39:L39)</f>
        <v>60205.899999999994</v>
      </c>
      <c r="N39" s="48">
        <f>SUM(N28:N32)+SUM(N35:N38)</f>
        <v>72</v>
      </c>
      <c r="O39" s="49">
        <f>SUM(O35:O38)+SUM(O28:O32)</f>
        <v>60277.899999999994</v>
      </c>
      <c r="P39" s="50">
        <f t="shared" si="4"/>
        <v>4.6327830720894206E-2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-6730</v>
      </c>
      <c r="J41" s="132"/>
      <c r="K41" s="133"/>
      <c r="L41" s="133"/>
      <c r="M41" s="134"/>
      <c r="N41" s="137"/>
      <c r="O41" s="136">
        <f>O40-J16</f>
        <v>-6441.2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7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227" t="s">
        <v>92</v>
      </c>
      <c r="K43" s="229"/>
      <c r="L43" s="230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8"/>
      <c r="D44" s="106">
        <v>1207</v>
      </c>
      <c r="E44" s="123">
        <v>1207</v>
      </c>
      <c r="F44" s="124">
        <v>0</v>
      </c>
      <c r="G44" s="56"/>
      <c r="H44" s="56"/>
      <c r="I44" s="57"/>
      <c r="J44" s="228"/>
      <c r="K44" s="231"/>
      <c r="L44" s="232"/>
      <c r="M44" s="104">
        <v>918.2</v>
      </c>
      <c r="N44" s="104">
        <v>918.2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7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227" t="s">
        <v>95</v>
      </c>
      <c r="K46" s="229"/>
      <c r="L46" s="229"/>
      <c r="M46" s="109" t="s">
        <v>96</v>
      </c>
      <c r="N46" s="234" t="s">
        <v>93</v>
      </c>
      <c r="O46" s="235"/>
      <c r="P46" s="58"/>
      <c r="Q46" s="97"/>
    </row>
    <row r="47" spans="1:17" ht="15.75" thickBot="1" x14ac:dyDescent="0.3">
      <c r="A47" s="5"/>
      <c r="B47" s="54"/>
      <c r="C47" s="233"/>
      <c r="D47" s="106">
        <v>0</v>
      </c>
      <c r="E47" s="111">
        <v>0</v>
      </c>
      <c r="F47" s="56"/>
      <c r="G47" s="56"/>
      <c r="H47" s="56"/>
      <c r="I47" s="57"/>
      <c r="J47" s="228"/>
      <c r="K47" s="231"/>
      <c r="L47" s="231"/>
      <c r="M47" s="105">
        <v>0</v>
      </c>
      <c r="N47" s="236">
        <v>0</v>
      </c>
      <c r="O47" s="237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198"/>
      <c r="M49" s="198"/>
      <c r="N49" s="198"/>
      <c r="O49" s="198"/>
      <c r="P49" s="199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19"/>
      <c r="J50" s="220"/>
      <c r="K50" s="220"/>
      <c r="L50" s="220"/>
      <c r="M50" s="220"/>
      <c r="N50" s="220"/>
      <c r="O50" s="220"/>
      <c r="P50" s="221"/>
      <c r="Q50" s="5"/>
    </row>
    <row r="51" spans="1:17" s="3" customFormat="1" x14ac:dyDescent="0.25">
      <c r="A51" s="5"/>
      <c r="B51" s="54"/>
      <c r="C51" s="59" t="s">
        <v>74</v>
      </c>
      <c r="D51" s="94">
        <v>1600</v>
      </c>
      <c r="E51" s="94">
        <v>50</v>
      </c>
      <c r="F51" s="94">
        <v>1450</v>
      </c>
      <c r="G51" s="60">
        <f t="shared" ref="G51:G54" si="11">D51+E51-F51</f>
        <v>200</v>
      </c>
      <c r="H51" s="56"/>
      <c r="I51" s="219"/>
      <c r="J51" s="220"/>
      <c r="K51" s="220"/>
      <c r="L51" s="220"/>
      <c r="M51" s="220"/>
      <c r="N51" s="220"/>
      <c r="O51" s="220"/>
      <c r="P51" s="221"/>
      <c r="Q51" s="5"/>
    </row>
    <row r="52" spans="1:17" s="3" customFormat="1" x14ac:dyDescent="0.25">
      <c r="A52" s="5"/>
      <c r="B52" s="54"/>
      <c r="C52" s="59" t="s">
        <v>75</v>
      </c>
      <c r="D52" s="94">
        <v>816.2</v>
      </c>
      <c r="E52" s="94">
        <v>1243</v>
      </c>
      <c r="F52" s="94">
        <v>1808</v>
      </c>
      <c r="G52" s="60">
        <f t="shared" si="11"/>
        <v>251.19999999999982</v>
      </c>
      <c r="H52" s="56"/>
      <c r="I52" s="219"/>
      <c r="J52" s="220"/>
      <c r="K52" s="220"/>
      <c r="L52" s="220"/>
      <c r="M52" s="220"/>
      <c r="N52" s="220"/>
      <c r="O52" s="220"/>
      <c r="P52" s="221"/>
      <c r="Q52" s="5"/>
    </row>
    <row r="53" spans="1:17" s="3" customFormat="1" x14ac:dyDescent="0.25">
      <c r="A53" s="5"/>
      <c r="B53" s="54"/>
      <c r="C53" s="59" t="s">
        <v>100</v>
      </c>
      <c r="D53" s="94">
        <v>191.9</v>
      </c>
      <c r="E53" s="94">
        <v>25.9</v>
      </c>
      <c r="F53" s="94">
        <v>30</v>
      </c>
      <c r="G53" s="60">
        <f t="shared" si="11"/>
        <v>187.8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101</v>
      </c>
      <c r="D54" s="94">
        <v>664.9</v>
      </c>
      <c r="E54" s="94">
        <v>700</v>
      </c>
      <c r="F54" s="94">
        <v>800</v>
      </c>
      <c r="G54" s="60">
        <f t="shared" si="11"/>
        <v>564.90000000000009</v>
      </c>
      <c r="H54" s="56"/>
      <c r="I54" s="222"/>
      <c r="J54" s="223"/>
      <c r="K54" s="223"/>
      <c r="L54" s="223"/>
      <c r="M54" s="223"/>
      <c r="N54" s="223"/>
      <c r="O54" s="223"/>
      <c r="P54" s="224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83</v>
      </c>
      <c r="E57" s="95">
        <v>83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 s="5"/>
    </row>
    <row r="60" spans="1:17" s="3" customFormat="1" x14ac:dyDescent="0.25">
      <c r="A60" s="5"/>
      <c r="B60" s="142" t="s">
        <v>98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6" t="s">
        <v>112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8"/>
      <c r="Q61" s="5"/>
    </row>
    <row r="62" spans="1:17" s="3" customFormat="1" x14ac:dyDescent="0.25">
      <c r="A62" s="5"/>
      <c r="B62" s="216" t="s">
        <v>99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5"/>
    </row>
    <row r="63" spans="1:17" s="3" customFormat="1" x14ac:dyDescent="0.25">
      <c r="A63" s="5"/>
      <c r="B63" s="216" t="s">
        <v>114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"/>
    </row>
    <row r="64" spans="1:17" s="3" customFormat="1" x14ac:dyDescent="0.25">
      <c r="A64" s="5"/>
      <c r="B64" s="216" t="s">
        <v>113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107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109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102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hidden="1" x14ac:dyDescent="0.25">
      <c r="A74" s="5"/>
      <c r="B74" s="145"/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hidden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hidden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hidden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108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116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79" t="s">
        <v>117</v>
      </c>
      <c r="C81" s="179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hidden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hidden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hidden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hidden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hidden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hidden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hidden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hidden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hidden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hidden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hidden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hidden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hidden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hidden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hidden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hidden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hidden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hidden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hidden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hidden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hidden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hidden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hidden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9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1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44028</v>
      </c>
      <c r="D108" s="61" t="s">
        <v>83</v>
      </c>
      <c r="E108" s="217" t="s">
        <v>118</v>
      </c>
      <c r="F108" s="217"/>
      <c r="G108" s="217"/>
      <c r="H108" s="61"/>
      <c r="I108" s="61" t="s">
        <v>84</v>
      </c>
      <c r="J108" s="248" t="s">
        <v>119</v>
      </c>
      <c r="K108" s="248"/>
      <c r="L108" s="248"/>
      <c r="M108" s="248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změny rozpočtu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2020-07-20T07:09:34Z</cp:lastPrinted>
  <dcterms:created xsi:type="dcterms:W3CDTF">2017-02-23T12:10:09Z</dcterms:created>
  <dcterms:modified xsi:type="dcterms:W3CDTF">2020-08-26T10:00:07Z</dcterms:modified>
</cp:coreProperties>
</file>