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</sheets>
  <definedNames>
    <definedName name="_xlnm.Print_Area" localSheetId="0">'návrh změny rozpočtu '!$A$1:$Q$116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20" i="3" l="1"/>
  <c r="G28" i="3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<sst xmlns="http://schemas.openxmlformats.org/spreadsheetml/2006/main" count="160" uniqueCount="129">
  <si>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</si>
  <si>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</si>
  <si>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</si>
  <si>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</si>
  <si>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</si>
  <si>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</si>
  <si>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</si>
  <si>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</si>
  <si>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</si>
  <si>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</si>
  <si>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</si>
  <si>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</si>
  <si>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</si>
  <si>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</si>
  <si>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</si>
  <si>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</si>
  <si>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</si>
  <si>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</si>
  <si>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</si>
  <si>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</si>
  <si>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</si>
  <si>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</si>
  <si>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</si>
  <si>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</si>
  <si>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</si>
  <si>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</si>
  <si>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</si>
  <si>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</si>
  <si>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</si>
  <si>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</si>
  <si>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</si>
  <si>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</si>
  <si>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</si>
  <si>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</si>
  <si>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</si>
  <si>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</si>
  <si>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</si>
  <si>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</si>
  <si>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</si>
  <si>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</si>
  <si>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</si>
  <si>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</si>
  <si>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</si>
  <si>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</si>
  <si>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</si>
  <si>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</si>
  <si>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</si>
  <si>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</si>
  <si>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</si>
  <si>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</si>
  <si>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</si>
  <si>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</si>
  <si>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</si>
  <si>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</si>
  <si>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</si>
  <si>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</si>
  <si>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Ve sloupci Návrh změny rozpočtu 2018 jsou vykázány úpravy v souvislosti ze zaslanými finančními prostředky</t>
  </si>
  <si>
    <t>Organizace obdržela  v roce 2018  následující dotace: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</si>
  <si>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</si>
  <si>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</si>
  <si>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</si>
  <si>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</si>
  <si>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</si>
  <si>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</si>
  <si>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</si>
  <si>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</si>
  <si>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</si>
  <si>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</si>
  <si>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</si>
  <si>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</si>
  <si>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</si>
  <si>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</si>
  <si>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</si>
  <si>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</si>
  <si>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</si>
  <si>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</si>
  <si>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</si>
  <si>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</si>
  <si>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</si>
  <si>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</si>
  <si>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</si>
  <si>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</si>
  <si>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</si>
  <si>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</si>
  <si>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</si>
  <si>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</si>
  <si>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</si>
  <si>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</si>
  <si>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</si>
  <si>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</si>
  <si>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</si>
  <si>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</si>
  <si>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</si>
  <si>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</si>
  <si>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</si>
  <si>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</si>
  <si>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</si>
  <si>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</si>
  <si>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</si>
  <si>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</si>
  <si>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</si>
  <si>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</si>
  <si>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</si>
  <si>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</si>
  <si>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</si>
  <si>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</si>
  <si>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.....….,- Kč dotace od SMCH na projekty (projekty které škola obdržela od SMCH na základě svých žádostí - zaslané OE)</t>
  </si>
  <si>
    <t xml:space="preserve">…………. ,- Kč dotace z MŠMT na projekty  (Podpora výuky plavání v základních školách)     </t>
  </si>
  <si>
    <t>Návrh změny rozpočtu na 2. pololetí 2018</t>
  </si>
  <si>
    <t>Schválený rozpočet na rok 2018 (UPRAVENÝ ROZPOČET)</t>
  </si>
  <si>
    <t>Základní škola Chomutov, Březenecká 4679</t>
  </si>
  <si>
    <t>Březenecká 4679, 430 04  Chomutov</t>
  </si>
  <si>
    <t>31.786,315 tis. Kč  dotace KÚ</t>
  </si>
  <si>
    <t xml:space="preserve">      489,269 tis. Kč  UZ 33063 ŠABLONY  + nevyčerp.zůst. 2017   362,024 tis.Kč  (RF)</t>
  </si>
  <si>
    <t xml:space="preserve">       570,84 tis. Kč  Úřad práce (příspěvek na vytvoření prac.příležitostí v rámci veřeně prospěšných prací)</t>
  </si>
  <si>
    <t>Účelový příspěvek zřizovatele ve výši 5.519 tis. se skládá z částky: 4.745tis. - schválený rozpočet; 1 tis. Kč navýšení o odvod odpisů; 65 tis.Kč prevence; UZ 702 mzdy podp.vzděl. 440 tis.Kč a posílení plat.úrovně 268 tis.</t>
  </si>
  <si>
    <t xml:space="preserve">        24,00 tis.  Kč UZ 92 KÚ prevence</t>
  </si>
  <si>
    <t>V tabulce, ve sloupci Schválený rozpočet jsou údaje rozpočtu roku 2018 po změnách k 30.6.2018</t>
  </si>
  <si>
    <t xml:space="preserve">Na straně výnosů i nákladů dochází ke změně v celkové výši  618,7 tis. Kč.   </t>
  </si>
  <si>
    <t>RF -  čerpání zůst.z r. 2017 ŠABLONY ve výši 362023 Kč a daňových úspor z r. 2015ve výši 7000 Kč</t>
  </si>
  <si>
    <t>774000.,- Kč rozpočtová opatření týkající se navýšení schváleného rozpočtu (posílení mezd, prevence, PU, nařízené odvody -zaslané OŠ)</t>
  </si>
  <si>
    <t>570841.,- Kč dotace od ÚP na mzdy</t>
  </si>
  <si>
    <t>1829500,- Kč zapojení fondů</t>
  </si>
  <si>
    <t>24000,- Kč dotace z fondu Ústeckého kraje na projekty</t>
  </si>
  <si>
    <t xml:space="preserve">806715,--Kč rozdíl plánované a skutečné dotace na platy ped. a nep. pracovníků od Ústeckého kraje včetně odvodů OON a ONIV </t>
  </si>
  <si>
    <t xml:space="preserve">489269,,- Kč dotace z MŠMT na projekty  (Šablony II.)     </t>
  </si>
  <si>
    <t>4494325- Kč celkem provedená změna</t>
  </si>
  <si>
    <t>Věra Buchtová</t>
  </si>
  <si>
    <t>Ing. Vladimíra Nováková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</si>
</sst>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8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0" xfId="0" applyFont="1" applyFill="1"/>
    <xf numFmtId="14" fontId="1" fillId="0" borderId="1" xfId="0" applyNumberFormat="1" applyFont="1" applyFill="1" applyBorder="1" applyProtection="1"/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2"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61"/>
  <sheetViews>
    <sheetView showGridLines="0" tabSelected="1" zoomScale="70" zoomScaleNormal="70" zoomScaleSheetLayoutView="80" workbookViewId="0">
      <selection activeCell="J17" sqref="J1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108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30" t="s">
        <v>110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46789766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31" t="s">
        <v>111</v>
      </c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5" t="s">
        <v>37</v>
      </c>
      <c r="C10" s="250" t="s">
        <v>38</v>
      </c>
      <c r="D10" s="188" t="s">
        <v>109</v>
      </c>
      <c r="E10" s="189"/>
      <c r="F10" s="189"/>
      <c r="G10" s="189"/>
      <c r="H10" s="189"/>
      <c r="I10" s="190"/>
      <c r="J10" s="188" t="s">
        <v>98</v>
      </c>
      <c r="K10" s="189"/>
      <c r="L10" s="189"/>
      <c r="M10" s="189"/>
      <c r="N10" s="189"/>
      <c r="O10" s="190"/>
      <c r="P10" s="244" t="s">
        <v>74</v>
      </c>
      <c r="Q10" s="5"/>
    </row>
    <row r="11" spans="1:19" ht="30.75" thickBot="1" x14ac:dyDescent="0.3">
      <c r="A11" s="5"/>
      <c r="B11" s="186"/>
      <c r="C11" s="251"/>
      <c r="D11" s="191" t="s">
        <v>39</v>
      </c>
      <c r="E11" s="192"/>
      <c r="F11" s="192"/>
      <c r="G11" s="193"/>
      <c r="H11" s="9" t="s">
        <v>40</v>
      </c>
      <c r="I11" s="9" t="s">
        <v>65</v>
      </c>
      <c r="J11" s="191" t="s">
        <v>39</v>
      </c>
      <c r="K11" s="192"/>
      <c r="L11" s="192"/>
      <c r="M11" s="193"/>
      <c r="N11" s="9" t="s">
        <v>40</v>
      </c>
      <c r="O11" s="9" t="s">
        <v>65</v>
      </c>
      <c r="P11" s="245"/>
      <c r="Q11" s="5"/>
    </row>
    <row r="12" spans="1:19" ht="15.75" thickBot="1" x14ac:dyDescent="0.3">
      <c r="A12" s="5"/>
      <c r="B12" s="186"/>
      <c r="C12" s="252"/>
      <c r="D12" s="194" t="s">
        <v>66</v>
      </c>
      <c r="E12" s="195"/>
      <c r="F12" s="195"/>
      <c r="G12" s="195"/>
      <c r="H12" s="195"/>
      <c r="I12" s="196"/>
      <c r="J12" s="194" t="s">
        <v>66</v>
      </c>
      <c r="K12" s="195"/>
      <c r="L12" s="195"/>
      <c r="M12" s="195"/>
      <c r="N12" s="195"/>
      <c r="O12" s="196"/>
      <c r="P12" s="245"/>
      <c r="Q12" s="5"/>
    </row>
    <row r="13" spans="1:19" ht="15.75" thickBot="1" x14ac:dyDescent="0.3">
      <c r="A13" s="5"/>
      <c r="B13" s="187"/>
      <c r="C13" s="253"/>
      <c r="D13" s="197" t="s">
        <v>61</v>
      </c>
      <c r="E13" s="198"/>
      <c r="F13" s="198"/>
      <c r="G13" s="199" t="s">
        <v>67</v>
      </c>
      <c r="H13" s="201" t="s">
        <v>70</v>
      </c>
      <c r="I13" s="207" t="s">
        <v>66</v>
      </c>
      <c r="J13" s="197" t="s">
        <v>61</v>
      </c>
      <c r="K13" s="198"/>
      <c r="L13" s="198"/>
      <c r="M13" s="199" t="s">
        <v>67</v>
      </c>
      <c r="N13" s="201" t="s">
        <v>70</v>
      </c>
      <c r="O13" s="207" t="s">
        <v>66</v>
      </c>
      <c r="P13" s="245"/>
      <c r="Q13" s="5"/>
    </row>
    <row r="14" spans="1:19" ht="15.75" thickBot="1" x14ac:dyDescent="0.3">
      <c r="A14" s="5"/>
      <c r="B14" s="10"/>
      <c r="C14" s="11"/>
      <c r="D14" s="175" t="s">
        <v>62</v>
      </c>
      <c r="E14" s="176" t="s">
        <v>105</v>
      </c>
      <c r="F14" s="176" t="s">
        <v>63</v>
      </c>
      <c r="G14" s="200"/>
      <c r="H14" s="202"/>
      <c r="I14" s="208"/>
      <c r="J14" s="175" t="s">
        <v>62</v>
      </c>
      <c r="K14" s="176" t="s">
        <v>105</v>
      </c>
      <c r="L14" s="176" t="s">
        <v>63</v>
      </c>
      <c r="M14" s="200"/>
      <c r="N14" s="202"/>
      <c r="O14" s="208"/>
      <c r="P14" s="246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1905.2</v>
      </c>
      <c r="G15" s="71">
        <f>SUM(D15:F15)</f>
        <v>1905.2</v>
      </c>
      <c r="H15" s="74">
        <v>250</v>
      </c>
      <c r="I15" s="14">
        <f>G15+H15</f>
        <v>2155.1999999999998</v>
      </c>
      <c r="J15" s="12"/>
      <c r="K15" s="13"/>
      <c r="L15" s="64">
        <v>2110</v>
      </c>
      <c r="M15" s="71">
        <f t="shared" ref="M15:M23" si="0">SUM(J15:L15)</f>
        <v>2110</v>
      </c>
      <c r="N15" s="74">
        <v>250</v>
      </c>
      <c r="O15" s="14">
        <f>M15+N15</f>
        <v>2360</v>
      </c>
      <c r="P15" s="15">
        <f>(O15-I15)/I15</f>
        <v>9.502598366740915E-2</v>
      </c>
      <c r="Q15" s="5"/>
    </row>
    <row r="16" spans="1:19" x14ac:dyDescent="0.25">
      <c r="A16" s="5"/>
      <c r="B16" s="16" t="s">
        <v>1</v>
      </c>
      <c r="C16" s="156" t="s">
        <v>64</v>
      </c>
      <c r="D16" s="65">
        <v>4745</v>
      </c>
      <c r="E16" s="17"/>
      <c r="F16" s="17"/>
      <c r="G16" s="72">
        <f t="shared" ref="G16:G23" si="1">SUM(D16:F16)</f>
        <v>4745</v>
      </c>
      <c r="H16" s="75"/>
      <c r="I16" s="14">
        <f t="shared" ref="I16:I23" si="2">G16+H16</f>
        <v>4745</v>
      </c>
      <c r="J16" s="65">
        <v>4745</v>
      </c>
      <c r="K16" s="17"/>
      <c r="L16" s="17"/>
      <c r="M16" s="72">
        <f t="shared" si="0"/>
        <v>4745</v>
      </c>
      <c r="N16" s="75"/>
      <c r="O16" s="14">
        <f t="shared" ref="O16:O20" si="3">M16+N16</f>
        <v>4745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87</v>
      </c>
      <c r="D17" s="66">
        <v>506</v>
      </c>
      <c r="E17" s="19"/>
      <c r="F17" s="19"/>
      <c r="G17" s="72">
        <f t="shared" si="1"/>
        <v>506</v>
      </c>
      <c r="H17" s="76"/>
      <c r="I17" s="14">
        <f t="shared" si="2"/>
        <v>506</v>
      </c>
      <c r="J17" s="66">
        <v>774</v>
      </c>
      <c r="K17" s="19"/>
      <c r="L17" s="19"/>
      <c r="M17" s="72">
        <f t="shared" si="0"/>
        <v>774</v>
      </c>
      <c r="N17" s="76"/>
      <c r="O17" s="14">
        <f t="shared" si="3"/>
        <v>774</v>
      </c>
      <c r="P17" s="18">
        <f t="shared" si="4"/>
        <v>0.52964426877470361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32269.5</v>
      </c>
      <c r="F18" s="19"/>
      <c r="G18" s="72">
        <f t="shared" si="1"/>
        <v>32269.5</v>
      </c>
      <c r="H18" s="74"/>
      <c r="I18" s="14">
        <f t="shared" si="2"/>
        <v>32269.5</v>
      </c>
      <c r="J18" s="20"/>
      <c r="K18" s="67">
        <v>32870.42</v>
      </c>
      <c r="L18" s="19"/>
      <c r="M18" s="72">
        <f t="shared" si="0"/>
        <v>32870.42</v>
      </c>
      <c r="N18" s="74"/>
      <c r="O18" s="14">
        <f t="shared" si="3"/>
        <v>32870.42</v>
      </c>
      <c r="P18" s="18">
        <f t="shared" si="4"/>
        <v>1.8621918529881102E-2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>
        <v>362</v>
      </c>
      <c r="F20" s="69">
        <v>120</v>
      </c>
      <c r="G20" s="72">
        <f t="shared" si="1"/>
        <v>482</v>
      </c>
      <c r="H20" s="77"/>
      <c r="I20" s="14">
        <f t="shared" si="2"/>
        <v>482</v>
      </c>
      <c r="J20" s="20"/>
      <c r="K20" s="17">
        <v>362</v>
      </c>
      <c r="L20" s="69">
        <v>27</v>
      </c>
      <c r="M20" s="72">
        <f t="shared" si="0"/>
        <v>389</v>
      </c>
      <c r="N20" s="77"/>
      <c r="O20" s="14">
        <f t="shared" si="3"/>
        <v>389</v>
      </c>
      <c r="P20" s="18">
        <f t="shared" si="4"/>
        <v>-0.19294605809128632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43</v>
      </c>
      <c r="G21" s="72">
        <f t="shared" si="1"/>
        <v>43</v>
      </c>
      <c r="H21" s="78">
        <v>265</v>
      </c>
      <c r="I21" s="14">
        <f>G21+H21</f>
        <v>308</v>
      </c>
      <c r="J21" s="20"/>
      <c r="K21" s="17"/>
      <c r="L21" s="69">
        <v>43</v>
      </c>
      <c r="M21" s="72">
        <f t="shared" si="0"/>
        <v>43</v>
      </c>
      <c r="N21" s="78">
        <v>265</v>
      </c>
      <c r="O21" s="14">
        <f>M21+N21</f>
        <v>308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>
        <v>265</v>
      </c>
      <c r="I22" s="14">
        <f t="shared" si="2"/>
        <v>265</v>
      </c>
      <c r="J22" s="20"/>
      <c r="K22" s="17"/>
      <c r="L22" s="69"/>
      <c r="M22" s="72">
        <f t="shared" si="0"/>
        <v>0</v>
      </c>
      <c r="N22" s="78">
        <v>265</v>
      </c>
      <c r="O22" s="14">
        <f t="shared" ref="O22:O23" si="5">M22+N22</f>
        <v>265</v>
      </c>
      <c r="P22" s="18">
        <f t="shared" si="4"/>
        <v>0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>
        <v>0</v>
      </c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5251</v>
      </c>
      <c r="E24" s="30">
        <f>SUM(E15:E21)</f>
        <v>32631.5</v>
      </c>
      <c r="F24" s="30">
        <f>SUM(F15:F21)</f>
        <v>2068.1999999999998</v>
      </c>
      <c r="G24" s="31">
        <f>SUM(D24:F24)</f>
        <v>39950.699999999997</v>
      </c>
      <c r="H24" s="32">
        <f>SUM(H15:H21)</f>
        <v>515</v>
      </c>
      <c r="I24" s="32">
        <f>SUM(I15:I21)</f>
        <v>40465.699999999997</v>
      </c>
      <c r="J24" s="29">
        <f>SUM(J15:J21)</f>
        <v>5519</v>
      </c>
      <c r="K24" s="30">
        <f>SUM(K15:K21)</f>
        <v>33232.42</v>
      </c>
      <c r="L24" s="30">
        <f>SUM(L15:L21)</f>
        <v>2180</v>
      </c>
      <c r="M24" s="31">
        <f>SUM(J24:L24)</f>
        <v>40931.42</v>
      </c>
      <c r="N24" s="32">
        <f>SUM(N15:N21)</f>
        <v>515</v>
      </c>
      <c r="O24" s="32">
        <f>SUM(O15:O21)</f>
        <v>41446.42</v>
      </c>
      <c r="P24" s="33">
        <f t="shared" si="4"/>
        <v>2.4235834299171921E-2</v>
      </c>
      <c r="Q24" s="5"/>
    </row>
    <row r="25" spans="1:17" ht="15.75" thickBot="1" x14ac:dyDescent="0.3">
      <c r="A25" s="5"/>
      <c r="B25" s="34"/>
      <c r="C25" s="35"/>
      <c r="D25" s="209" t="s">
        <v>72</v>
      </c>
      <c r="E25" s="210"/>
      <c r="F25" s="210"/>
      <c r="G25" s="211"/>
      <c r="H25" s="211"/>
      <c r="I25" s="212"/>
      <c r="J25" s="209" t="s">
        <v>72</v>
      </c>
      <c r="K25" s="210"/>
      <c r="L25" s="210"/>
      <c r="M25" s="211"/>
      <c r="N25" s="211"/>
      <c r="O25" s="212"/>
      <c r="P25" s="247" t="s">
        <v>74</v>
      </c>
      <c r="Q25" s="5"/>
    </row>
    <row r="26" spans="1:17" ht="15.75" thickBot="1" x14ac:dyDescent="0.3">
      <c r="A26" s="5"/>
      <c r="B26" s="205" t="s">
        <v>37</v>
      </c>
      <c r="C26" s="250" t="s">
        <v>38</v>
      </c>
      <c r="D26" s="213" t="s">
        <v>73</v>
      </c>
      <c r="E26" s="214"/>
      <c r="F26" s="214"/>
      <c r="G26" s="215" t="s">
        <v>68</v>
      </c>
      <c r="H26" s="217" t="s">
        <v>71</v>
      </c>
      <c r="I26" s="219" t="s">
        <v>72</v>
      </c>
      <c r="J26" s="213" t="s">
        <v>73</v>
      </c>
      <c r="K26" s="214"/>
      <c r="L26" s="214"/>
      <c r="M26" s="215" t="s">
        <v>68</v>
      </c>
      <c r="N26" s="217" t="s">
        <v>71</v>
      </c>
      <c r="O26" s="219" t="s">
        <v>72</v>
      </c>
      <c r="P26" s="248"/>
      <c r="Q26" s="5"/>
    </row>
    <row r="27" spans="1:17" ht="15.75" thickBot="1" x14ac:dyDescent="0.3">
      <c r="A27" s="5"/>
      <c r="B27" s="206"/>
      <c r="C27" s="251"/>
      <c r="D27" s="36" t="s">
        <v>58</v>
      </c>
      <c r="E27" s="37" t="s">
        <v>59</v>
      </c>
      <c r="F27" s="38" t="s">
        <v>60</v>
      </c>
      <c r="G27" s="216"/>
      <c r="H27" s="218"/>
      <c r="I27" s="220"/>
      <c r="J27" s="36" t="s">
        <v>58</v>
      </c>
      <c r="K27" s="37" t="s">
        <v>59</v>
      </c>
      <c r="L27" s="38" t="s">
        <v>60</v>
      </c>
      <c r="M27" s="216"/>
      <c r="N27" s="218"/>
      <c r="O27" s="220"/>
      <c r="P27" s="249"/>
      <c r="Q27" s="5"/>
    </row>
    <row r="28" spans="1:17" x14ac:dyDescent="0.25">
      <c r="A28" s="5"/>
      <c r="B28" s="39" t="s">
        <v>19</v>
      </c>
      <c r="C28" s="40" t="s">
        <v>10</v>
      </c>
      <c r="D28" s="80">
        <v>525</v>
      </c>
      <c r="E28" s="80">
        <v>0</v>
      </c>
      <c r="F28" s="80">
        <v>0</v>
      </c>
      <c r="G28" s="81">
        <f>SUM(D28:F28)</f>
        <v>525</v>
      </c>
      <c r="H28" s="81">
        <v>35</v>
      </c>
      <c r="I28" s="41">
        <f>G28+H28</f>
        <v>560</v>
      </c>
      <c r="J28" s="89">
        <v>612.6</v>
      </c>
      <c r="K28" s="80">
        <v>0</v>
      </c>
      <c r="L28" s="80">
        <v>0</v>
      </c>
      <c r="M28" s="81">
        <f>SUM(J28:L28)</f>
        <v>612.6</v>
      </c>
      <c r="N28" s="81">
        <v>35</v>
      </c>
      <c r="O28" s="41">
        <f>M28+N28</f>
        <v>647.6</v>
      </c>
      <c r="P28" s="15">
        <f t="shared" si="4"/>
        <v>0.15642857142857147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465</v>
      </c>
      <c r="E29" s="82">
        <v>351</v>
      </c>
      <c r="F29" s="82">
        <v>2030</v>
      </c>
      <c r="G29" s="83">
        <f t="shared" ref="G29:G38" si="6">SUM(D29:F29)</f>
        <v>2846</v>
      </c>
      <c r="H29" s="84">
        <v>185</v>
      </c>
      <c r="I29" s="14">
        <f t="shared" ref="I29:I38" si="7">G29+H29</f>
        <v>3031</v>
      </c>
      <c r="J29" s="90">
        <v>428</v>
      </c>
      <c r="K29" s="82">
        <v>500</v>
      </c>
      <c r="L29" s="82">
        <v>2135</v>
      </c>
      <c r="M29" s="83">
        <f t="shared" ref="M29:M38" si="8">SUM(J29:L29)</f>
        <v>3063</v>
      </c>
      <c r="N29" s="84">
        <v>185</v>
      </c>
      <c r="O29" s="14">
        <f t="shared" ref="O29:O38" si="9">M29+N29</f>
        <v>3248</v>
      </c>
      <c r="P29" s="18">
        <f t="shared" si="4"/>
        <v>7.1593533487297925E-2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1981</v>
      </c>
      <c r="E30" s="85">
        <v>0</v>
      </c>
      <c r="F30" s="85">
        <v>0</v>
      </c>
      <c r="G30" s="83">
        <f t="shared" si="6"/>
        <v>1981</v>
      </c>
      <c r="H30" s="83">
        <v>110</v>
      </c>
      <c r="I30" s="14">
        <f t="shared" si="7"/>
        <v>2091</v>
      </c>
      <c r="J30" s="91">
        <v>1910</v>
      </c>
      <c r="K30" s="85">
        <v>0</v>
      </c>
      <c r="L30" s="85">
        <v>0</v>
      </c>
      <c r="M30" s="83">
        <f t="shared" si="8"/>
        <v>1910</v>
      </c>
      <c r="N30" s="83">
        <v>110</v>
      </c>
      <c r="O30" s="14">
        <f t="shared" si="9"/>
        <v>2020</v>
      </c>
      <c r="P30" s="18">
        <f t="shared" si="4"/>
        <v>-3.3955045432807272E-2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682</v>
      </c>
      <c r="E31" s="85">
        <v>88</v>
      </c>
      <c r="F31" s="85">
        <v>38.200000000000003</v>
      </c>
      <c r="G31" s="83">
        <f t="shared" si="6"/>
        <v>808.2</v>
      </c>
      <c r="H31" s="83">
        <v>0</v>
      </c>
      <c r="I31" s="14">
        <f t="shared" si="7"/>
        <v>808.2</v>
      </c>
      <c r="J31" s="91">
        <v>660</v>
      </c>
      <c r="K31" s="85">
        <v>39</v>
      </c>
      <c r="L31" s="85">
        <v>45</v>
      </c>
      <c r="M31" s="83">
        <f t="shared" si="8"/>
        <v>744</v>
      </c>
      <c r="N31" s="83">
        <v>0</v>
      </c>
      <c r="O31" s="14">
        <f t="shared" si="9"/>
        <v>744</v>
      </c>
      <c r="P31" s="18">
        <f t="shared" si="4"/>
        <v>-7.9435783221974809E-2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464.5</v>
      </c>
      <c r="E32" s="85">
        <v>23256.5</v>
      </c>
      <c r="F32" s="85"/>
      <c r="G32" s="83">
        <f t="shared" si="6"/>
        <v>23721</v>
      </c>
      <c r="H32" s="83">
        <v>167</v>
      </c>
      <c r="I32" s="14">
        <f t="shared" si="7"/>
        <v>23888</v>
      </c>
      <c r="J32" s="92">
        <v>600</v>
      </c>
      <c r="K32" s="85">
        <v>23157.3</v>
      </c>
      <c r="L32" s="85"/>
      <c r="M32" s="83">
        <f t="shared" si="8"/>
        <v>23757.3</v>
      </c>
      <c r="N32" s="83">
        <v>167</v>
      </c>
      <c r="O32" s="14">
        <f t="shared" si="9"/>
        <v>23924.3</v>
      </c>
      <c r="P32" s="18">
        <f t="shared" si="4"/>
        <v>1.5195914266577057E-3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323.5</v>
      </c>
      <c r="E33" s="85">
        <v>22972.5</v>
      </c>
      <c r="F33" s="85"/>
      <c r="G33" s="83">
        <f t="shared" si="6"/>
        <v>23296</v>
      </c>
      <c r="H33" s="83">
        <v>45</v>
      </c>
      <c r="I33" s="14">
        <f t="shared" si="7"/>
        <v>23341</v>
      </c>
      <c r="J33" s="92">
        <v>520.6</v>
      </c>
      <c r="K33" s="85">
        <v>22951.3</v>
      </c>
      <c r="L33" s="85"/>
      <c r="M33" s="83">
        <f t="shared" si="8"/>
        <v>23471.899999999998</v>
      </c>
      <c r="N33" s="83">
        <v>45</v>
      </c>
      <c r="O33" s="14">
        <f t="shared" si="9"/>
        <v>23516.899999999998</v>
      </c>
      <c r="P33" s="18">
        <f t="shared" si="4"/>
        <v>7.5360952829783565E-3</v>
      </c>
      <c r="Q33" s="45"/>
    </row>
    <row r="34" spans="1:17" x14ac:dyDescent="0.25">
      <c r="A34" s="5"/>
      <c r="B34" s="16" t="s">
        <v>30</v>
      </c>
      <c r="C34" s="46" t="s">
        <v>21</v>
      </c>
      <c r="D34" s="86">
        <v>141</v>
      </c>
      <c r="E34" s="85">
        <v>284</v>
      </c>
      <c r="F34" s="85"/>
      <c r="G34" s="83">
        <f t="shared" si="6"/>
        <v>425</v>
      </c>
      <c r="H34" s="83">
        <v>122</v>
      </c>
      <c r="I34" s="14">
        <f t="shared" si="7"/>
        <v>547</v>
      </c>
      <c r="J34" s="92">
        <v>79.400000000000006</v>
      </c>
      <c r="K34" s="85">
        <v>206</v>
      </c>
      <c r="L34" s="85">
        <v>0</v>
      </c>
      <c r="M34" s="83">
        <f t="shared" si="8"/>
        <v>285.39999999999998</v>
      </c>
      <c r="N34" s="83">
        <v>115</v>
      </c>
      <c r="O34" s="14">
        <f t="shared" si="9"/>
        <v>400.4</v>
      </c>
      <c r="P34" s="18">
        <f t="shared" si="4"/>
        <v>-0.26800731261425964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121</v>
      </c>
      <c r="E35" s="85">
        <v>7914.3</v>
      </c>
      <c r="F35" s="85"/>
      <c r="G35" s="83">
        <f t="shared" si="6"/>
        <v>8035.3</v>
      </c>
      <c r="H35" s="83">
        <v>17</v>
      </c>
      <c r="I35" s="14">
        <f t="shared" si="7"/>
        <v>8052.3</v>
      </c>
      <c r="J35" s="92">
        <v>197.4</v>
      </c>
      <c r="K35" s="85">
        <v>7865</v>
      </c>
      <c r="L35" s="85"/>
      <c r="M35" s="83">
        <f t="shared" si="8"/>
        <v>8062.4</v>
      </c>
      <c r="N35" s="83">
        <v>17</v>
      </c>
      <c r="O35" s="14">
        <f t="shared" si="9"/>
        <v>8079.4</v>
      </c>
      <c r="P35" s="18">
        <f t="shared" si="4"/>
        <v>3.3654980564558515E-3</v>
      </c>
      <c r="Q35" s="5"/>
    </row>
    <row r="36" spans="1:17" x14ac:dyDescent="0.25">
      <c r="A36" s="5"/>
      <c r="B36" s="16" t="s">
        <v>33</v>
      </c>
      <c r="C36" s="43" t="s">
        <v>25</v>
      </c>
      <c r="D36" s="85">
        <v>0</v>
      </c>
      <c r="E36" s="85">
        <v>0</v>
      </c>
      <c r="F36" s="85"/>
      <c r="G36" s="83">
        <f t="shared" si="6"/>
        <v>0</v>
      </c>
      <c r="H36" s="83">
        <v>0</v>
      </c>
      <c r="I36" s="14">
        <f t="shared" si="7"/>
        <v>0</v>
      </c>
      <c r="J36" s="91">
        <v>0</v>
      </c>
      <c r="K36" s="85">
        <v>0</v>
      </c>
      <c r="L36" s="85"/>
      <c r="M36" s="83">
        <f t="shared" si="8"/>
        <v>0</v>
      </c>
      <c r="N36" s="83">
        <v>0</v>
      </c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854</v>
      </c>
      <c r="E37" s="85">
        <v>0</v>
      </c>
      <c r="F37" s="85"/>
      <c r="G37" s="83">
        <f t="shared" si="6"/>
        <v>854</v>
      </c>
      <c r="H37" s="83">
        <v>0</v>
      </c>
      <c r="I37" s="14">
        <f t="shared" si="7"/>
        <v>854</v>
      </c>
      <c r="J37" s="91">
        <v>867</v>
      </c>
      <c r="K37" s="85">
        <v>0</v>
      </c>
      <c r="L37" s="85"/>
      <c r="M37" s="83">
        <f t="shared" si="8"/>
        <v>867</v>
      </c>
      <c r="N37" s="83">
        <v>0</v>
      </c>
      <c r="O37" s="14">
        <f t="shared" si="9"/>
        <v>867</v>
      </c>
      <c r="P37" s="18">
        <f t="shared" si="4"/>
        <v>1.5222482435597189E-2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158.5</v>
      </c>
      <c r="E38" s="87">
        <v>1021.7</v>
      </c>
      <c r="F38" s="87"/>
      <c r="G38" s="83">
        <f t="shared" si="6"/>
        <v>1180.2</v>
      </c>
      <c r="H38" s="88">
        <v>1</v>
      </c>
      <c r="I38" s="26">
        <f t="shared" si="7"/>
        <v>1181.2</v>
      </c>
      <c r="J38" s="93">
        <v>244</v>
      </c>
      <c r="K38" s="87">
        <v>1671.1</v>
      </c>
      <c r="L38" s="87"/>
      <c r="M38" s="88">
        <f t="shared" si="8"/>
        <v>1915.1</v>
      </c>
      <c r="N38" s="88">
        <v>1</v>
      </c>
      <c r="O38" s="26">
        <f t="shared" si="9"/>
        <v>1916.1</v>
      </c>
      <c r="P38" s="18">
        <f t="shared" si="4"/>
        <v>0.62216390111750752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5251</v>
      </c>
      <c r="E39" s="47">
        <f>SUM(E35:E38)+SUM(E28:E32)</f>
        <v>32631.5</v>
      </c>
      <c r="F39" s="47">
        <f>SUM(F35:F38)+SUM(F28:F32)</f>
        <v>2068.1999999999998</v>
      </c>
      <c r="G39" s="178">
        <f>SUM(D39:F39)</f>
        <v>39950.699999999997</v>
      </c>
      <c r="H39" s="48">
        <f>SUM(H28:H32)+SUM(H35:H38)</f>
        <v>515</v>
      </c>
      <c r="I39" s="49">
        <f>SUM(I35:I38)+SUM(I28:I32)</f>
        <v>40465.699999999997</v>
      </c>
      <c r="J39" s="47">
        <f>SUM(J35:J38)+SUM(J28:J32)</f>
        <v>5519</v>
      </c>
      <c r="K39" s="47">
        <f>SUM(K35:K38)+SUM(K28:K32)</f>
        <v>33232.400000000001</v>
      </c>
      <c r="L39" s="47">
        <f>SUM(L35:L38)+SUM(L28:L32)</f>
        <v>2180</v>
      </c>
      <c r="M39" s="178">
        <f>SUM(J39:L39)</f>
        <v>40931.4</v>
      </c>
      <c r="N39" s="48">
        <f>SUM(N28:N32)+SUM(N35:N38)</f>
        <v>515</v>
      </c>
      <c r="O39" s="49">
        <f>SUM(O35:O38)+SUM(O28:O32)</f>
        <v>41446.400000000001</v>
      </c>
      <c r="P39" s="50">
        <f t="shared" si="4"/>
        <v>2.4235340053428076E-2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1.9999999996798579E-2</v>
      </c>
      <c r="L40" s="128">
        <f t="shared" si="10"/>
        <v>0</v>
      </c>
      <c r="M40" s="139">
        <f t="shared" si="10"/>
        <v>1.9999999996798579E-2</v>
      </c>
      <c r="N40" s="139">
        <f t="shared" si="10"/>
        <v>0</v>
      </c>
      <c r="O40" s="140">
        <f t="shared" si="10"/>
        <v>1.9999999996798579E-2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69</v>
      </c>
      <c r="D41" s="132"/>
      <c r="E41" s="133"/>
      <c r="F41" s="133"/>
      <c r="G41" s="134"/>
      <c r="H41" s="135"/>
      <c r="I41" s="136">
        <f>I40-D16</f>
        <v>-4745</v>
      </c>
      <c r="J41" s="132"/>
      <c r="K41" s="133"/>
      <c r="L41" s="133"/>
      <c r="M41" s="134"/>
      <c r="N41" s="137"/>
      <c r="O41" s="136">
        <f>O40-J16</f>
        <v>-4744.9800000000032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33" t="s">
        <v>92</v>
      </c>
      <c r="D43" s="125" t="s">
        <v>41</v>
      </c>
      <c r="E43" s="52" t="s">
        <v>93</v>
      </c>
      <c r="F43" s="53" t="s">
        <v>36</v>
      </c>
      <c r="G43" s="56"/>
      <c r="H43" s="56"/>
      <c r="I43" s="57"/>
      <c r="J43" s="233" t="s">
        <v>94</v>
      </c>
      <c r="K43" s="235"/>
      <c r="L43" s="236"/>
      <c r="M43" s="114" t="s">
        <v>41</v>
      </c>
      <c r="N43" s="115" t="s">
        <v>93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34"/>
      <c r="D44" s="106"/>
      <c r="E44" s="123"/>
      <c r="F44" s="124">
        <v>0</v>
      </c>
      <c r="G44" s="56"/>
      <c r="H44" s="56"/>
      <c r="I44" s="57"/>
      <c r="J44" s="234"/>
      <c r="K44" s="237"/>
      <c r="L44" s="238"/>
      <c r="M44" s="104">
        <v>670</v>
      </c>
      <c r="N44" s="104">
        <v>670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33" t="s">
        <v>96</v>
      </c>
      <c r="D46" s="107" t="s">
        <v>99</v>
      </c>
      <c r="E46" s="108" t="s">
        <v>95</v>
      </c>
      <c r="F46" s="56"/>
      <c r="G46" s="56"/>
      <c r="H46" s="56"/>
      <c r="I46" s="57"/>
      <c r="J46" s="233" t="s">
        <v>97</v>
      </c>
      <c r="K46" s="235"/>
      <c r="L46" s="235"/>
      <c r="M46" s="109" t="s">
        <v>99</v>
      </c>
      <c r="N46" s="240" t="s">
        <v>95</v>
      </c>
      <c r="O46" s="241"/>
      <c r="P46" s="58"/>
      <c r="Q46" s="97"/>
    </row>
    <row r="47" spans="1:17" ht="15.75" thickBot="1" x14ac:dyDescent="0.3">
      <c r="A47" s="5"/>
      <c r="B47" s="54"/>
      <c r="C47" s="239"/>
      <c r="D47" s="106">
        <v>0</v>
      </c>
      <c r="E47" s="111">
        <v>0</v>
      </c>
      <c r="F47" s="56"/>
      <c r="G47" s="56"/>
      <c r="H47" s="56"/>
      <c r="I47" s="57"/>
      <c r="J47" s="234"/>
      <c r="K47" s="237"/>
      <c r="L47" s="237"/>
      <c r="M47" s="105">
        <v>0</v>
      </c>
      <c r="N47" s="242">
        <v>0</v>
      </c>
      <c r="O47" s="243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91</v>
      </c>
      <c r="D49" s="113" t="s">
        <v>78</v>
      </c>
      <c r="E49" s="113" t="s">
        <v>79</v>
      </c>
      <c r="F49" s="113" t="s">
        <v>80</v>
      </c>
      <c r="G49" s="113" t="s">
        <v>81</v>
      </c>
      <c r="H49" s="56"/>
      <c r="I49" s="119" t="s">
        <v>90</v>
      </c>
      <c r="J49" s="120"/>
      <c r="K49" s="120"/>
      <c r="L49" s="203"/>
      <c r="M49" s="203"/>
      <c r="N49" s="203"/>
      <c r="O49" s="203"/>
      <c r="P49" s="204"/>
      <c r="Q49" s="5"/>
    </row>
    <row r="50" spans="1:17" s="3" customFormat="1" x14ac:dyDescent="0.25">
      <c r="A50" s="5"/>
      <c r="B50" s="54"/>
      <c r="C50" s="59" t="s">
        <v>75</v>
      </c>
      <c r="D50" s="94"/>
      <c r="E50" s="94"/>
      <c r="F50" s="94"/>
      <c r="G50" s="60">
        <f>D50+E50-F50</f>
        <v>0</v>
      </c>
      <c r="H50" s="56"/>
      <c r="I50" s="224" t="s">
        <v>119</v>
      </c>
      <c r="J50" s="225"/>
      <c r="K50" s="225"/>
      <c r="L50" s="225"/>
      <c r="M50" s="225"/>
      <c r="N50" s="225"/>
      <c r="O50" s="225"/>
      <c r="P50" s="226"/>
      <c r="Q50" s="5"/>
    </row>
    <row r="51" spans="1:17" s="3" customFormat="1" x14ac:dyDescent="0.25">
      <c r="A51" s="5"/>
      <c r="B51" s="54"/>
      <c r="C51" s="59" t="s">
        <v>76</v>
      </c>
      <c r="D51" s="94">
        <v>1268</v>
      </c>
      <c r="E51" s="94">
        <v>115.6</v>
      </c>
      <c r="F51" s="94">
        <v>396</v>
      </c>
      <c r="G51" s="60">
        <f t="shared" ref="G51:G54" si="11">D51+E51-F51</f>
        <v>987.59999999999991</v>
      </c>
      <c r="H51" s="56"/>
      <c r="I51" s="224"/>
      <c r="J51" s="225"/>
      <c r="K51" s="225"/>
      <c r="L51" s="225"/>
      <c r="M51" s="225"/>
      <c r="N51" s="225"/>
      <c r="O51" s="225"/>
      <c r="P51" s="226"/>
      <c r="Q51" s="5"/>
    </row>
    <row r="52" spans="1:17" s="3" customFormat="1" x14ac:dyDescent="0.25">
      <c r="A52" s="5"/>
      <c r="B52" s="54"/>
      <c r="C52" s="59" t="s">
        <v>77</v>
      </c>
      <c r="D52" s="94">
        <v>170.3</v>
      </c>
      <c r="E52" s="94">
        <v>867</v>
      </c>
      <c r="F52" s="94">
        <v>867.3</v>
      </c>
      <c r="G52" s="60">
        <f t="shared" si="11"/>
        <v>170</v>
      </c>
      <c r="H52" s="56"/>
      <c r="I52" s="224"/>
      <c r="J52" s="225"/>
      <c r="K52" s="225"/>
      <c r="L52" s="225"/>
      <c r="M52" s="225"/>
      <c r="N52" s="225"/>
      <c r="O52" s="225"/>
      <c r="P52" s="226"/>
      <c r="Q52" s="5"/>
    </row>
    <row r="53" spans="1:17" s="3" customFormat="1" x14ac:dyDescent="0.25">
      <c r="A53" s="5"/>
      <c r="B53" s="54"/>
      <c r="C53" s="59" t="s">
        <v>102</v>
      </c>
      <c r="D53" s="94">
        <v>102.2</v>
      </c>
      <c r="E53" s="94">
        <v>20</v>
      </c>
      <c r="F53" s="94">
        <v>10</v>
      </c>
      <c r="G53" s="60">
        <f t="shared" si="11"/>
        <v>112.2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103</v>
      </c>
      <c r="D54" s="94">
        <v>493.9</v>
      </c>
      <c r="E54" s="94">
        <v>465</v>
      </c>
      <c r="F54" s="94">
        <v>556.20000000000005</v>
      </c>
      <c r="G54" s="60">
        <f t="shared" si="11"/>
        <v>402.69999999999993</v>
      </c>
      <c r="H54" s="56"/>
      <c r="I54" s="227"/>
      <c r="J54" s="228"/>
      <c r="K54" s="228"/>
      <c r="L54" s="228"/>
      <c r="M54" s="228"/>
      <c r="N54" s="228"/>
      <c r="O54" s="228"/>
      <c r="P54" s="229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82</v>
      </c>
      <c r="D56" s="113" t="s">
        <v>83</v>
      </c>
      <c r="E56" s="113" t="s">
        <v>84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184">
        <v>43434</v>
      </c>
      <c r="D57" s="95">
        <v>69.5</v>
      </c>
      <c r="E57" s="95">
        <v>67.8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4"/>
      <c r="Q59" s="5"/>
    </row>
    <row r="60" spans="1:17" s="3" customFormat="1" x14ac:dyDescent="0.25">
      <c r="A60" s="5"/>
      <c r="B60" s="142" t="s">
        <v>100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21" t="s">
        <v>115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3"/>
      <c r="Q61" s="5"/>
    </row>
    <row r="62" spans="1:17" s="3" customFormat="1" x14ac:dyDescent="0.25">
      <c r="A62" s="5"/>
      <c r="B62" s="221" t="s">
        <v>101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3"/>
      <c r="Q62" s="5"/>
    </row>
    <row r="63" spans="1:17" s="3" customFormat="1" x14ac:dyDescent="0.25">
      <c r="A63" s="5"/>
      <c r="B63" s="221" t="s">
        <v>112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3"/>
      <c r="Q63" s="5"/>
    </row>
    <row r="64" spans="1:17" s="3" customFormat="1" x14ac:dyDescent="0.25">
      <c r="A64" s="5"/>
      <c r="B64" s="183" t="s">
        <v>113</v>
      </c>
      <c r="Q64" s="5"/>
    </row>
    <row r="65" spans="1:17" s="3" customFormat="1" x14ac:dyDescent="0.25">
      <c r="A65" s="5"/>
      <c r="B65" s="221" t="s">
        <v>116</v>
      </c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3"/>
      <c r="Q65" s="5"/>
    </row>
    <row r="66" spans="1:17" s="3" customFormat="1" x14ac:dyDescent="0.25">
      <c r="A66" s="5"/>
      <c r="B66" s="181" t="s">
        <v>114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2"/>
      <c r="Q66" s="5"/>
    </row>
    <row r="67" spans="1:17" s="3" customFormat="1" x14ac:dyDescent="0.25">
      <c r="A67" s="5"/>
      <c r="B67" s="181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2"/>
      <c r="Q67" s="5"/>
    </row>
    <row r="68" spans="1:17" s="3" customFormat="1" x14ac:dyDescent="0.25">
      <c r="A68" s="5"/>
      <c r="B68" s="145" t="s">
        <v>54</v>
      </c>
      <c r="C68" s="101"/>
      <c r="D68" s="101"/>
      <c r="E68" s="101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77" t="s">
        <v>118</v>
      </c>
      <c r="C69" s="171"/>
      <c r="D69" s="2"/>
      <c r="E69" s="2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9"/>
      <c r="Q69" s="5"/>
    </row>
    <row r="70" spans="1:17" s="3" customFormat="1" x14ac:dyDescent="0.25">
      <c r="A70" s="5"/>
      <c r="B70" s="145" t="s">
        <v>55</v>
      </c>
      <c r="C70" s="146"/>
      <c r="D70" s="2"/>
      <c r="E70" s="2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9"/>
      <c r="Q70" s="5"/>
    </row>
    <row r="71" spans="1:17" s="3" customFormat="1" x14ac:dyDescent="0.25">
      <c r="A71" s="5"/>
      <c r="B71" s="145" t="s">
        <v>117</v>
      </c>
      <c r="C71" s="146"/>
      <c r="D71" s="2"/>
      <c r="E71" s="2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9"/>
      <c r="Q71" s="5"/>
    </row>
    <row r="72" spans="1:17" s="3" customFormat="1" x14ac:dyDescent="0.25">
      <c r="A72" s="5"/>
      <c r="B72" s="163" t="s">
        <v>56</v>
      </c>
      <c r="C72" s="164"/>
      <c r="D72" s="165"/>
      <c r="E72" s="165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4"/>
      <c r="Q72" s="5"/>
    </row>
    <row r="73" spans="1:17" s="3" customFormat="1" x14ac:dyDescent="0.25">
      <c r="A73" s="97"/>
      <c r="B73" s="167"/>
      <c r="C73" s="166"/>
      <c r="D73" s="167"/>
      <c r="E73" s="16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97"/>
    </row>
    <row r="74" spans="1:17" s="3" customFormat="1" x14ac:dyDescent="0.25">
      <c r="A74" s="97"/>
      <c r="B74" s="167"/>
      <c r="C74" s="166"/>
      <c r="D74" s="167"/>
      <c r="E74" s="16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97"/>
    </row>
    <row r="75" spans="1:17" s="3" customFormat="1" x14ac:dyDescent="0.25">
      <c r="A75" s="97"/>
      <c r="B75" s="118" t="s">
        <v>104</v>
      </c>
      <c r="C75" s="174"/>
      <c r="D75" s="172"/>
      <c r="E75" s="172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70"/>
      <c r="Q75" s="97"/>
    </row>
    <row r="76" spans="1:17" s="3" customFormat="1" x14ac:dyDescent="0.25">
      <c r="A76" s="97"/>
      <c r="B76" s="173"/>
      <c r="C76" s="146"/>
      <c r="D76" s="171"/>
      <c r="E76" s="171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97"/>
    </row>
    <row r="77" spans="1:17" s="3" customFormat="1" x14ac:dyDescent="0.25">
      <c r="A77" s="5"/>
      <c r="B77" s="145" t="s">
        <v>57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/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120</v>
      </c>
      <c r="C79" s="2"/>
      <c r="D79" s="2"/>
      <c r="E79" s="2"/>
      <c r="F79" s="179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106</v>
      </c>
      <c r="C80" s="2"/>
      <c r="D80" s="2"/>
      <c r="E80" s="2"/>
      <c r="F80" s="179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123</v>
      </c>
      <c r="C81" s="2"/>
      <c r="D81" s="2"/>
      <c r="E81" s="2"/>
      <c r="F81" s="179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 t="s">
        <v>125</v>
      </c>
      <c r="C82" s="2"/>
      <c r="D82" s="2"/>
      <c r="E82" s="2"/>
      <c r="F82" s="179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 t="s">
        <v>107</v>
      </c>
      <c r="C83" s="2"/>
      <c r="D83" s="2"/>
      <c r="E83" s="2"/>
      <c r="F83" s="179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5" t="s">
        <v>121</v>
      </c>
      <c r="C84" s="2"/>
      <c r="D84" s="2"/>
      <c r="E84" s="2"/>
      <c r="F84" s="179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5" t="s">
        <v>124</v>
      </c>
      <c r="C85" s="2"/>
      <c r="D85" s="2"/>
      <c r="E85" s="2"/>
      <c r="F85" s="179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77" t="s">
        <v>122</v>
      </c>
      <c r="C86" s="171"/>
      <c r="D86" s="171"/>
      <c r="E86" s="2"/>
      <c r="F86" s="179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5" t="s">
        <v>126</v>
      </c>
      <c r="C87" s="2"/>
      <c r="D87" s="2"/>
      <c r="E87" s="2"/>
      <c r="F87" s="179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47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9"/>
      <c r="Q106" s="5"/>
    </row>
    <row r="107" spans="1:17" s="3" customFormat="1" x14ac:dyDescent="0.25">
      <c r="A107" s="5"/>
      <c r="B107" s="147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9"/>
      <c r="Q107" s="5"/>
    </row>
    <row r="108" spans="1:17" s="3" customFormat="1" x14ac:dyDescent="0.25">
      <c r="A108" s="5"/>
      <c r="B108" s="147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9"/>
      <c r="Q108" s="5"/>
    </row>
    <row r="109" spans="1:17" s="3" customFormat="1" x14ac:dyDescent="0.25">
      <c r="A109" s="5"/>
      <c r="B109" s="255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7"/>
      <c r="Q109" s="5"/>
    </row>
    <row r="110" spans="1:17" s="3" customFormat="1" x14ac:dyDescent="0.25">
      <c r="A110" s="5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5"/>
    </row>
    <row r="111" spans="1:17" s="3" customFormat="1" x14ac:dyDescent="0.25">
      <c r="A111" s="5"/>
      <c r="B111" s="61" t="s">
        <v>89</v>
      </c>
      <c r="C111" s="141">
        <v>43453</v>
      </c>
      <c r="D111" s="61" t="s">
        <v>85</v>
      </c>
      <c r="E111" s="222" t="s">
        <v>127</v>
      </c>
      <c r="F111" s="222"/>
      <c r="G111" s="222"/>
      <c r="H111" s="61"/>
      <c r="I111" s="61" t="s">
        <v>86</v>
      </c>
      <c r="J111" s="254" t="s">
        <v>128</v>
      </c>
      <c r="K111" s="254"/>
      <c r="L111" s="254"/>
      <c r="M111" s="254"/>
      <c r="N111" s="61"/>
      <c r="O111" s="61"/>
      <c r="P111" s="61"/>
      <c r="Q111" s="5"/>
    </row>
    <row r="112" spans="1:17" s="3" customFormat="1" ht="7.5" customHeigh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 t="s">
        <v>88</v>
      </c>
      <c r="E113" s="63"/>
      <c r="F113" s="63"/>
      <c r="G113" s="63"/>
      <c r="H113" s="61"/>
      <c r="I113" s="61" t="s">
        <v>88</v>
      </c>
      <c r="J113" s="62"/>
      <c r="K113" s="62"/>
      <c r="L113" s="62"/>
      <c r="M113" s="62"/>
      <c r="N113" s="61"/>
      <c r="O113" s="61"/>
      <c r="P113" s="61"/>
      <c r="Q113" s="5"/>
    </row>
    <row r="114" spans="1:17" s="3" customFormat="1" x14ac:dyDescent="0.25">
      <c r="A114" s="5"/>
      <c r="B114" s="61"/>
      <c r="C114" s="61"/>
      <c r="D114" s="61"/>
      <c r="E114" s="63"/>
      <c r="F114" s="63"/>
      <c r="G114" s="63"/>
      <c r="H114" s="61"/>
      <c r="I114" s="61"/>
      <c r="J114" s="62"/>
      <c r="K114" s="62"/>
      <c r="L114" s="62"/>
      <c r="M114" s="62"/>
      <c r="N114" s="61"/>
      <c r="O114" s="61"/>
      <c r="P114" s="61"/>
      <c r="Q114" s="5"/>
    </row>
    <row r="115" spans="1:17" s="3" customFormat="1" x14ac:dyDescent="0.25">
      <c r="A115" s="5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5"/>
    </row>
    <row r="116" spans="1:17" s="3" customFormat="1" x14ac:dyDescent="0.25">
      <c r="A116" s="5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5"/>
    </row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x14ac:dyDescent="0.25"/>
    <row r="131" x14ac:dyDescent="0.25"/>
    <row r="132" x14ac:dyDescent="0.25"/>
    <row r="133" hidden="1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hidden="1" x14ac:dyDescent="0.25"/>
    <row r="148" hidden="1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</sheetData>
  <mergeCells count="51">
    <mergeCell ref="E111:G111"/>
    <mergeCell ref="J111:M111"/>
    <mergeCell ref="B63:P63"/>
    <mergeCell ref="B109:P109"/>
    <mergeCell ref="B65:P65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15:P25 P55:P58 P28:P48">
    <cfRule type="cellIs" dxfId="1" priority="4" operator="equal">
      <formula>0</formula>
    </cfRule>
    <cfRule type="containsErrors" dxfId="0" priority="5">
      <formula>ISERROR(P15)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2018-12-20T07:36:39Z</cp:lastPrinted>
  <dcterms:created xsi:type="dcterms:W3CDTF">2017-02-23T12:10:09Z</dcterms:created>
  <dcterms:modified xsi:type="dcterms:W3CDTF">2018-12-21T08:28:36Z</dcterms:modified>
</cp:coreProperties>
</file>