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návrh změny rozpočtu " sheetId="3" r:id="rId1"/>
  </sheets>
  <definedNames>
    <definedName name="_xlnm.Print_Area" localSheetId="0">'návrh změny rozpočtu '!$A$1:$Q$114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<sst xmlns="http://schemas.openxmlformats.org/spreadsheetml/2006/main" count="162" uniqueCount="128">
  <si>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</si>
  <si>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</si>
  <si>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</si>
  <si>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</si>
  <si>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</si>
  <si>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</si>
  <si>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</si>
  <si>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</si>
  <si>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</si>
  <si>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</si>
  <si>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</si>
  <si>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</si>
  <si>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</si>
  <si>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</si>
  <si>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</si>
  <si>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</si>
  <si>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</si>
  <si>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</si>
  <si>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</si>
  <si>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</si>
  <si>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</si>
  <si>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</si>
  <si>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</si>
  <si>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</si>
  <si>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</si>
  <si>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</si>
  <si>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</si>
  <si>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</si>
  <si>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</si>
  <si>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</si>
  <si>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</si>
  <si>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</si>
  <si>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</si>
  <si>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</si>
  <si>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</si>
  <si>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</si>
  <si>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</si>
  <si>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</si>
  <si>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</si>
  <si>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</si>
  <si>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</si>
  <si>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</si>
  <si>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</si>
  <si>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</si>
  <si>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</si>
  <si>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</si>
  <si>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</si>
  <si>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</si>
  <si>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</si>
  <si>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</si>
  <si>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</si>
  <si>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</si>
  <si>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</si>
  <si>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</si>
  <si>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</si>
  <si>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</si>
  <si>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</si>
  <si>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</si>
  <si>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</si>
  <si>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</si>
  <si>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</si>
  <si>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</si>
  <si>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</si>
  <si>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</si>
  <si>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</si>
  <si>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</si>
  <si>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</si>
  <si>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</si>
  <si>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</si>
  <si>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</si>
  <si>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</si>
  <si>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</si>
  <si>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</si>
  <si>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</si>
  <si>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</si>
  <si>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</si>
  <si>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</si>
  <si>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</si>
  <si>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</si>
  <si>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</si>
  <si>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</si>
  <si>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</si>
  <si>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</si>
  <si>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</si>
  <si>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</si>
  <si>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</si>
  <si>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</si>
  <si>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</si>
  <si>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</si>
  <si>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</si>
  <si>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</si>
  <si>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</si>
  <si>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</si>
  <si>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</si>
  <si>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</si>
  <si>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</si>
  <si>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</si>
  <si>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</si>
  <si>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</si>
  <si>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</si>
  <si>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</si>
  <si>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</si>
  <si>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</si>
  <si>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</si>
  <si>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</si>
  <si>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</si>
  <si>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</si>
  <si>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</si>
  <si>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………….,- Kč dotace od ÚP na mzdy</t>
  </si>
  <si>
    <t>…………,- Kč dotace z fondu Ústeckého kraje na projekty</t>
  </si>
  <si>
    <t xml:space="preserve">…………. ,- Kč dotace z MŠMT na projekty  (Podpora výuky plavání v základních školách)     </t>
  </si>
  <si>
    <t>Návrh změny rozpočtu na 2. pololetí 2018</t>
  </si>
  <si>
    <t>Schválený rozpočet na rok 2018 (UPRAVENÝ ROZPOČET)</t>
  </si>
  <si>
    <t xml:space="preserve">u fondu investic dojde k čerpání schváleného čerpání ve výši 78.782,- Kč - rolety do tříd na 1.stupni </t>
  </si>
  <si>
    <t>Účelový příspěvek zřizovatele ve výši 606,2 tis. se skládá z částky 452 tis. - posílení mezd,14 tis. - Kde ptáčku hnízdo máš,67 tis. - Prevence, 73,2 tis.- Speciální třída.</t>
  </si>
  <si>
    <t>……... Kč rozpočtová opatření týkající se navýšení schváleného rozpočtu (posílení mezd, prevence, PU, nařízené odvody -zaslané OŠ)</t>
  </si>
  <si>
    <t>78.782,- Kč zapojení fondů</t>
  </si>
  <si>
    <t>87.241,- Kč dotace od SMCH na projekty (projekty které škola obdržela od SMCH na základě svých žádostí - zaslané OE)</t>
  </si>
  <si>
    <t xml:space="preserve">856.400 ,-Kč rozdíl plánované a skutečné dotace na platy ped. a nep. pracovníků od Ústeckého kraje včetně odvodů OON a ONIV </t>
  </si>
  <si>
    <t xml:space="preserve">594.300,- Kč rozdíl Inkluze </t>
  </si>
  <si>
    <t>1.616.723,- Kč celkem provedená změna</t>
  </si>
  <si>
    <t xml:space="preserve">Edita Drexlerová </t>
  </si>
  <si>
    <t xml:space="preserve">Mgr. Vlasta Marková </t>
  </si>
  <si>
    <t>Základní škola Chomutov, Školní 1480</t>
  </si>
  <si>
    <t xml:space="preserve">Školní 1480, Chomutov </t>
  </si>
  <si>
    <t xml:space="preserve">482.300,- Kč dotace z MŠMT na projekty  (Šablony II.)     </t>
  </si>
  <si>
    <r>
      <t xml:space="preserve">Na straně výnosů i nákladů dochází ke změně v celkové výši  1.616,7 Kč v tis.  </t>
    </r>
    <r>
      <rPr>
        <sz val="10"/>
        <rFont val="Calibri"/>
        <family val="2"/>
        <charset val="238"/>
        <scheme val="minor"/>
      </rPr>
      <t xml:space="preserve"> </t>
    </r>
  </si>
  <si>
    <t>V projektu Školní šablony 2016 - budeme vracet částku určenou na mzdy a odvody pro školní asistenty. V roce 2017 se částka nečerpala (nebyl vhodný kandidát na tuto pozici) a v roce 2018 asistentka byla dlouhodobě nemocná a do dnešního dne se jedná o upřesnění částky  vrácení - cca 482.300,-.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</si>
</sst>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9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9" fillId="0" borderId="24" xfId="2" applyFont="1" applyFill="1" applyBorder="1" applyProtection="1"/>
    <xf numFmtId="0" fontId="9" fillId="0" borderId="0" xfId="2" applyFont="1" applyFill="1" applyBorder="1" applyProtection="1"/>
    <xf numFmtId="0" fontId="9" fillId="0" borderId="0" xfId="2" applyFont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0"/>
  <sheetViews>
    <sheetView showGridLines="0" tabSelected="1" topLeftCell="A37" zoomScale="70" zoomScaleNormal="70" zoomScaleSheetLayoutView="80" workbookViewId="0">
      <selection activeCell="G75" sqref="G7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2" t="s">
        <v>123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46789731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3" t="s">
        <v>124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7" t="s">
        <v>37</v>
      </c>
      <c r="C10" s="251" t="s">
        <v>38</v>
      </c>
      <c r="D10" s="190" t="s">
        <v>112</v>
      </c>
      <c r="E10" s="191"/>
      <c r="F10" s="191"/>
      <c r="G10" s="191"/>
      <c r="H10" s="191"/>
      <c r="I10" s="192"/>
      <c r="J10" s="190" t="s">
        <v>99</v>
      </c>
      <c r="K10" s="191"/>
      <c r="L10" s="191"/>
      <c r="M10" s="191"/>
      <c r="N10" s="191"/>
      <c r="O10" s="192"/>
      <c r="P10" s="245" t="s">
        <v>75</v>
      </c>
      <c r="Q10" s="5"/>
    </row>
    <row r="11" spans="1:19" ht="30.75" thickBot="1" x14ac:dyDescent="0.3">
      <c r="A11" s="5"/>
      <c r="B11" s="188"/>
      <c r="C11" s="252"/>
      <c r="D11" s="193" t="s">
        <v>39</v>
      </c>
      <c r="E11" s="194"/>
      <c r="F11" s="194"/>
      <c r="G11" s="195"/>
      <c r="H11" s="9" t="s">
        <v>40</v>
      </c>
      <c r="I11" s="9" t="s">
        <v>66</v>
      </c>
      <c r="J11" s="193" t="s">
        <v>39</v>
      </c>
      <c r="K11" s="194"/>
      <c r="L11" s="194"/>
      <c r="M11" s="195"/>
      <c r="N11" s="9" t="s">
        <v>40</v>
      </c>
      <c r="O11" s="9" t="s">
        <v>66</v>
      </c>
      <c r="P11" s="246"/>
      <c r="Q11" s="5"/>
    </row>
    <row r="12" spans="1:19" ht="15.75" thickBot="1" x14ac:dyDescent="0.3">
      <c r="A12" s="5"/>
      <c r="B12" s="188"/>
      <c r="C12" s="253"/>
      <c r="D12" s="196" t="s">
        <v>67</v>
      </c>
      <c r="E12" s="197"/>
      <c r="F12" s="197"/>
      <c r="G12" s="197"/>
      <c r="H12" s="197"/>
      <c r="I12" s="198"/>
      <c r="J12" s="196" t="s">
        <v>67</v>
      </c>
      <c r="K12" s="197"/>
      <c r="L12" s="197"/>
      <c r="M12" s="197"/>
      <c r="N12" s="197"/>
      <c r="O12" s="198"/>
      <c r="P12" s="246"/>
      <c r="Q12" s="5"/>
    </row>
    <row r="13" spans="1:19" ht="15.75" thickBot="1" x14ac:dyDescent="0.3">
      <c r="A13" s="5"/>
      <c r="B13" s="189"/>
      <c r="C13" s="254"/>
      <c r="D13" s="199" t="s">
        <v>62</v>
      </c>
      <c r="E13" s="200"/>
      <c r="F13" s="200"/>
      <c r="G13" s="201" t="s">
        <v>68</v>
      </c>
      <c r="H13" s="203" t="s">
        <v>71</v>
      </c>
      <c r="I13" s="209" t="s">
        <v>67</v>
      </c>
      <c r="J13" s="199" t="s">
        <v>62</v>
      </c>
      <c r="K13" s="200"/>
      <c r="L13" s="200"/>
      <c r="M13" s="201" t="s">
        <v>68</v>
      </c>
      <c r="N13" s="203" t="s">
        <v>71</v>
      </c>
      <c r="O13" s="209" t="s">
        <v>67</v>
      </c>
      <c r="P13" s="246"/>
      <c r="Q13" s="5"/>
    </row>
    <row r="14" spans="1:19" ht="15.75" thickBot="1" x14ac:dyDescent="0.3">
      <c r="A14" s="5"/>
      <c r="B14" s="10"/>
      <c r="C14" s="11"/>
      <c r="D14" s="175" t="s">
        <v>63</v>
      </c>
      <c r="E14" s="176" t="s">
        <v>107</v>
      </c>
      <c r="F14" s="176" t="s">
        <v>64</v>
      </c>
      <c r="G14" s="202"/>
      <c r="H14" s="204"/>
      <c r="I14" s="210"/>
      <c r="J14" s="175" t="s">
        <v>63</v>
      </c>
      <c r="K14" s="176" t="s">
        <v>107</v>
      </c>
      <c r="L14" s="176" t="s">
        <v>64</v>
      </c>
      <c r="M14" s="202"/>
      <c r="N14" s="204"/>
      <c r="O14" s="210"/>
      <c r="P14" s="247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2030</v>
      </c>
      <c r="G15" s="71">
        <f>SUM(D15:F15)</f>
        <v>2030</v>
      </c>
      <c r="H15" s="74">
        <v>0</v>
      </c>
      <c r="I15" s="14">
        <f>G15+H15</f>
        <v>2030</v>
      </c>
      <c r="J15" s="12"/>
      <c r="K15" s="13"/>
      <c r="L15" s="64">
        <v>2030</v>
      </c>
      <c r="M15" s="71">
        <f t="shared" ref="M15:M23" si="0">SUM(J15:L15)</f>
        <v>2030</v>
      </c>
      <c r="N15" s="74">
        <v>0</v>
      </c>
      <c r="O15" s="14">
        <f>M15+N15</f>
        <v>2030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65</v>
      </c>
      <c r="D16" s="65">
        <v>5326</v>
      </c>
      <c r="E16" s="17"/>
      <c r="F16" s="17"/>
      <c r="G16" s="72">
        <f t="shared" ref="G16:G23" si="1">SUM(D16:F16)</f>
        <v>5326</v>
      </c>
      <c r="H16" s="75"/>
      <c r="I16" s="14">
        <f t="shared" ref="I16:I23" si="2">G16+H16</f>
        <v>5326</v>
      </c>
      <c r="J16" s="65">
        <v>5326</v>
      </c>
      <c r="K16" s="17"/>
      <c r="L16" s="17"/>
      <c r="M16" s="72">
        <f t="shared" si="0"/>
        <v>5326</v>
      </c>
      <c r="N16" s="75"/>
      <c r="O16" s="14">
        <f t="shared" ref="O16:O20" si="3">M16+N16</f>
        <v>5326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88</v>
      </c>
      <c r="D17" s="66">
        <v>519</v>
      </c>
      <c r="E17" s="19"/>
      <c r="F17" s="19"/>
      <c r="G17" s="72">
        <f t="shared" si="1"/>
        <v>519</v>
      </c>
      <c r="H17" s="76"/>
      <c r="I17" s="14">
        <f t="shared" si="2"/>
        <v>519</v>
      </c>
      <c r="J17" s="66">
        <v>606.24099999999999</v>
      </c>
      <c r="K17" s="19"/>
      <c r="L17" s="19"/>
      <c r="M17" s="72">
        <f t="shared" si="0"/>
        <v>606.24099999999999</v>
      </c>
      <c r="N17" s="76"/>
      <c r="O17" s="14">
        <f t="shared" si="3"/>
        <v>606.24099999999999</v>
      </c>
      <c r="P17" s="18">
        <f t="shared" si="4"/>
        <v>0.16809441233140651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38540.300000000003</v>
      </c>
      <c r="F18" s="19"/>
      <c r="G18" s="72">
        <f t="shared" si="1"/>
        <v>38540.300000000003</v>
      </c>
      <c r="H18" s="74"/>
      <c r="I18" s="14">
        <f t="shared" si="2"/>
        <v>38540.300000000003</v>
      </c>
      <c r="J18" s="20"/>
      <c r="K18" s="67">
        <v>39991.786</v>
      </c>
      <c r="L18" s="19"/>
      <c r="M18" s="72">
        <f t="shared" si="0"/>
        <v>39991.786</v>
      </c>
      <c r="N18" s="74"/>
      <c r="O18" s="14">
        <f t="shared" si="3"/>
        <v>39991.786</v>
      </c>
      <c r="P18" s="18">
        <f t="shared" si="4"/>
        <v>3.7661512754181913E-2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120</v>
      </c>
      <c r="G20" s="72"/>
      <c r="H20" s="77"/>
      <c r="I20" s="14">
        <f t="shared" si="2"/>
        <v>0</v>
      </c>
      <c r="J20" s="20"/>
      <c r="K20" s="17"/>
      <c r="L20" s="69">
        <v>198</v>
      </c>
      <c r="M20" s="72">
        <f t="shared" si="0"/>
        <v>198</v>
      </c>
      <c r="N20" s="77"/>
      <c r="O20" s="14">
        <f t="shared" si="3"/>
        <v>198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120</v>
      </c>
      <c r="G21" s="72">
        <f t="shared" si="1"/>
        <v>120</v>
      </c>
      <c r="H21" s="78">
        <v>252</v>
      </c>
      <c r="I21" s="14">
        <f>G21+H21</f>
        <v>372</v>
      </c>
      <c r="J21" s="20"/>
      <c r="K21" s="17"/>
      <c r="L21" s="69"/>
      <c r="M21" s="72">
        <f t="shared" si="0"/>
        <v>0</v>
      </c>
      <c r="N21" s="78">
        <v>320</v>
      </c>
      <c r="O21" s="14">
        <f>M21+N21</f>
        <v>320</v>
      </c>
      <c r="P21" s="18">
        <f t="shared" si="4"/>
        <v>-0.13978494623655913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252</v>
      </c>
      <c r="I22" s="14">
        <f t="shared" si="2"/>
        <v>252</v>
      </c>
      <c r="J22" s="20"/>
      <c r="K22" s="17"/>
      <c r="L22" s="69"/>
      <c r="M22" s="72">
        <f t="shared" si="0"/>
        <v>0</v>
      </c>
      <c r="N22" s="78">
        <v>320</v>
      </c>
      <c r="O22" s="14">
        <f t="shared" ref="O22:O23" si="5">M22+N22</f>
        <v>320</v>
      </c>
      <c r="P22" s="18">
        <f t="shared" si="4"/>
        <v>0.26984126984126983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5845</v>
      </c>
      <c r="E24" s="30">
        <f>SUM(E15:E21)</f>
        <v>38540.300000000003</v>
      </c>
      <c r="F24" s="30">
        <f>SUM(F15:F21)</f>
        <v>2270</v>
      </c>
      <c r="G24" s="31">
        <f>SUM(D24:F24)</f>
        <v>46655.3</v>
      </c>
      <c r="H24" s="32">
        <f>SUM(H15:H21)</f>
        <v>252</v>
      </c>
      <c r="I24" s="32">
        <f>SUM(I15:I21)</f>
        <v>46787.3</v>
      </c>
      <c r="J24" s="29">
        <f>SUM(J15:J21)</f>
        <v>5932.241</v>
      </c>
      <c r="K24" s="30">
        <f>SUM(K15:K21)</f>
        <v>39991.786</v>
      </c>
      <c r="L24" s="30">
        <f>SUM(L15:L21)</f>
        <v>2228</v>
      </c>
      <c r="M24" s="31">
        <f>SUM(J24:L24)</f>
        <v>48152.027000000002</v>
      </c>
      <c r="N24" s="32">
        <f>SUM(N15:N21)</f>
        <v>320</v>
      </c>
      <c r="O24" s="32">
        <f>SUM(O15:O21)</f>
        <v>48472.027000000002</v>
      </c>
      <c r="P24" s="33">
        <f t="shared" si="4"/>
        <v>3.6008211630079077E-2</v>
      </c>
      <c r="Q24" s="5"/>
    </row>
    <row r="25" spans="1:17" ht="15.75" thickBot="1" x14ac:dyDescent="0.3">
      <c r="A25" s="5"/>
      <c r="B25" s="34"/>
      <c r="C25" s="35"/>
      <c r="D25" s="211" t="s">
        <v>73</v>
      </c>
      <c r="E25" s="212"/>
      <c r="F25" s="212"/>
      <c r="G25" s="213"/>
      <c r="H25" s="213"/>
      <c r="I25" s="214"/>
      <c r="J25" s="211" t="s">
        <v>73</v>
      </c>
      <c r="K25" s="212"/>
      <c r="L25" s="212"/>
      <c r="M25" s="213"/>
      <c r="N25" s="213"/>
      <c r="O25" s="214"/>
      <c r="P25" s="248" t="s">
        <v>75</v>
      </c>
      <c r="Q25" s="5"/>
    </row>
    <row r="26" spans="1:17" ht="15.75" thickBot="1" x14ac:dyDescent="0.3">
      <c r="A26" s="5"/>
      <c r="B26" s="207" t="s">
        <v>37</v>
      </c>
      <c r="C26" s="251" t="s">
        <v>38</v>
      </c>
      <c r="D26" s="215" t="s">
        <v>74</v>
      </c>
      <c r="E26" s="216"/>
      <c r="F26" s="216"/>
      <c r="G26" s="217" t="s">
        <v>69</v>
      </c>
      <c r="H26" s="219" t="s">
        <v>72</v>
      </c>
      <c r="I26" s="221" t="s">
        <v>73</v>
      </c>
      <c r="J26" s="215" t="s">
        <v>74</v>
      </c>
      <c r="K26" s="216"/>
      <c r="L26" s="216"/>
      <c r="M26" s="217" t="s">
        <v>69</v>
      </c>
      <c r="N26" s="219" t="s">
        <v>72</v>
      </c>
      <c r="O26" s="221" t="s">
        <v>73</v>
      </c>
      <c r="P26" s="249"/>
      <c r="Q26" s="5"/>
    </row>
    <row r="27" spans="1:17" ht="15.75" thickBot="1" x14ac:dyDescent="0.3">
      <c r="A27" s="5"/>
      <c r="B27" s="208"/>
      <c r="C27" s="252"/>
      <c r="D27" s="36" t="s">
        <v>59</v>
      </c>
      <c r="E27" s="37" t="s">
        <v>60</v>
      </c>
      <c r="F27" s="38" t="s">
        <v>61</v>
      </c>
      <c r="G27" s="218"/>
      <c r="H27" s="220"/>
      <c r="I27" s="222"/>
      <c r="J27" s="36" t="s">
        <v>59</v>
      </c>
      <c r="K27" s="37" t="s">
        <v>60</v>
      </c>
      <c r="L27" s="38" t="s">
        <v>61</v>
      </c>
      <c r="M27" s="218"/>
      <c r="N27" s="220"/>
      <c r="O27" s="222"/>
      <c r="P27" s="250"/>
      <c r="Q27" s="5"/>
    </row>
    <row r="28" spans="1:17" x14ac:dyDescent="0.25">
      <c r="A28" s="5"/>
      <c r="B28" s="39" t="s">
        <v>19</v>
      </c>
      <c r="C28" s="40" t="s">
        <v>10</v>
      </c>
      <c r="D28" s="80">
        <v>313</v>
      </c>
      <c r="E28" s="80"/>
      <c r="F28" s="80"/>
      <c r="G28" s="81">
        <f>SUM(D28:F28)</f>
        <v>313</v>
      </c>
      <c r="H28" s="81"/>
      <c r="I28" s="41">
        <f>G28+H28</f>
        <v>313</v>
      </c>
      <c r="J28" s="89">
        <v>313</v>
      </c>
      <c r="K28" s="80"/>
      <c r="L28" s="80"/>
      <c r="M28" s="81">
        <f>SUM(J28:L28)</f>
        <v>313</v>
      </c>
      <c r="N28" s="81"/>
      <c r="O28" s="41">
        <f>M28+N28</f>
        <v>313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522</v>
      </c>
      <c r="E29" s="82">
        <v>300</v>
      </c>
      <c r="F29" s="82">
        <v>1863</v>
      </c>
      <c r="G29" s="83">
        <f t="shared" ref="G29:G38" si="6">SUM(D29:F29)</f>
        <v>2685</v>
      </c>
      <c r="H29" s="84">
        <v>152</v>
      </c>
      <c r="I29" s="14">
        <f t="shared" ref="I29:I38" si="7">G29+H29</f>
        <v>2837</v>
      </c>
      <c r="J29" s="90">
        <v>709.2</v>
      </c>
      <c r="K29" s="82">
        <v>596</v>
      </c>
      <c r="L29" s="82">
        <v>1842</v>
      </c>
      <c r="M29" s="83">
        <f t="shared" ref="M29:M38" si="8">SUM(J29:L29)</f>
        <v>3147.2</v>
      </c>
      <c r="N29" s="84">
        <v>200</v>
      </c>
      <c r="O29" s="14">
        <f t="shared" ref="O29:O38" si="9">M29+N29</f>
        <v>3347.2</v>
      </c>
      <c r="P29" s="18">
        <f t="shared" si="4"/>
        <v>0.17983785689108206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3000</v>
      </c>
      <c r="E30" s="85"/>
      <c r="F30" s="85" t="s">
        <v>101</v>
      </c>
      <c r="G30" s="83">
        <f t="shared" si="6"/>
        <v>3000</v>
      </c>
      <c r="H30" s="83">
        <v>100</v>
      </c>
      <c r="I30" s="14">
        <f t="shared" si="7"/>
        <v>3100</v>
      </c>
      <c r="J30" s="91">
        <v>3000</v>
      </c>
      <c r="K30" s="85"/>
      <c r="L30" s="85"/>
      <c r="M30" s="83">
        <f t="shared" si="8"/>
        <v>3000</v>
      </c>
      <c r="N30" s="83">
        <v>120</v>
      </c>
      <c r="O30" s="14">
        <f t="shared" si="9"/>
        <v>3120</v>
      </c>
      <c r="P30" s="18">
        <f t="shared" si="4"/>
        <v>6.4516129032258064E-3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1145</v>
      </c>
      <c r="E31" s="85"/>
      <c r="F31" s="85">
        <v>188</v>
      </c>
      <c r="G31" s="83">
        <f t="shared" si="6"/>
        <v>1333</v>
      </c>
      <c r="H31" s="83"/>
      <c r="I31" s="14">
        <f t="shared" si="7"/>
        <v>1333</v>
      </c>
      <c r="J31" s="91">
        <v>1045</v>
      </c>
      <c r="K31" s="85"/>
      <c r="L31" s="85">
        <v>188</v>
      </c>
      <c r="M31" s="83">
        <f t="shared" si="8"/>
        <v>1233</v>
      </c>
      <c r="N31" s="83"/>
      <c r="O31" s="14">
        <f t="shared" si="9"/>
        <v>1233</v>
      </c>
      <c r="P31" s="18">
        <f t="shared" si="4"/>
        <v>-7.5018754688672168E-2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332</v>
      </c>
      <c r="E32" s="85">
        <v>27363.1</v>
      </c>
      <c r="F32" s="85"/>
      <c r="G32" s="83">
        <f t="shared" si="6"/>
        <v>27695.1</v>
      </c>
      <c r="H32" s="83"/>
      <c r="I32" s="14">
        <f t="shared" si="7"/>
        <v>27695.1</v>
      </c>
      <c r="J32" s="92">
        <v>332</v>
      </c>
      <c r="K32" s="85">
        <v>28112.690999999999</v>
      </c>
      <c r="L32" s="85"/>
      <c r="M32" s="83">
        <f t="shared" si="8"/>
        <v>28444.690999999999</v>
      </c>
      <c r="N32" s="83"/>
      <c r="O32" s="14">
        <f t="shared" si="9"/>
        <v>28444.690999999999</v>
      </c>
      <c r="P32" s="18">
        <f t="shared" si="4"/>
        <v>2.7065834750551555E-2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332</v>
      </c>
      <c r="E33" s="85">
        <v>26898.1</v>
      </c>
      <c r="F33" s="85"/>
      <c r="G33" s="83">
        <f t="shared" si="6"/>
        <v>27230.1</v>
      </c>
      <c r="H33" s="83"/>
      <c r="I33" s="14">
        <f t="shared" si="7"/>
        <v>27230.1</v>
      </c>
      <c r="J33" s="92">
        <v>332</v>
      </c>
      <c r="K33" s="85">
        <v>27684.65</v>
      </c>
      <c r="L33" s="85"/>
      <c r="M33" s="83">
        <f t="shared" si="8"/>
        <v>28016.65</v>
      </c>
      <c r="N33" s="83"/>
      <c r="O33" s="14">
        <f t="shared" si="9"/>
        <v>28016.65</v>
      </c>
      <c r="P33" s="18">
        <f t="shared" si="4"/>
        <v>2.8885314413094443E-2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101</v>
      </c>
      <c r="E34" s="85">
        <v>465</v>
      </c>
      <c r="F34" s="85"/>
      <c r="G34" s="83">
        <f t="shared" si="6"/>
        <v>465</v>
      </c>
      <c r="H34" s="83"/>
      <c r="I34" s="14">
        <f t="shared" si="7"/>
        <v>465</v>
      </c>
      <c r="J34" s="92" t="s">
        <v>101</v>
      </c>
      <c r="K34" s="85">
        <v>428.03199999999998</v>
      </c>
      <c r="L34" s="85"/>
      <c r="M34" s="83">
        <f t="shared" si="8"/>
        <v>428.03199999999998</v>
      </c>
      <c r="N34" s="83"/>
      <c r="O34" s="14">
        <f t="shared" si="9"/>
        <v>428.03199999999998</v>
      </c>
      <c r="P34" s="18">
        <f t="shared" si="4"/>
        <v>-7.9501075268817237E-2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120</v>
      </c>
      <c r="E35" s="85">
        <v>9810.1</v>
      </c>
      <c r="F35" s="85"/>
      <c r="G35" s="83">
        <f t="shared" si="6"/>
        <v>9930.1</v>
      </c>
      <c r="H35" s="83"/>
      <c r="I35" s="14">
        <f t="shared" si="7"/>
        <v>9930.1</v>
      </c>
      <c r="J35" s="92">
        <v>120</v>
      </c>
      <c r="K35" s="85">
        <v>10089.351000000001</v>
      </c>
      <c r="L35" s="85"/>
      <c r="M35" s="83">
        <f t="shared" si="8"/>
        <v>10209.351000000001</v>
      </c>
      <c r="N35" s="83"/>
      <c r="O35" s="14">
        <f t="shared" si="9"/>
        <v>10209.351000000001</v>
      </c>
      <c r="P35" s="18">
        <f t="shared" si="4"/>
        <v>2.8121670476631676E-2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317.60000000000002</v>
      </c>
      <c r="E37" s="85"/>
      <c r="F37" s="85"/>
      <c r="G37" s="83">
        <f t="shared" si="6"/>
        <v>317.60000000000002</v>
      </c>
      <c r="H37" s="83"/>
      <c r="I37" s="14">
        <f t="shared" si="7"/>
        <v>317.60000000000002</v>
      </c>
      <c r="J37" s="91">
        <v>317.60000000000002</v>
      </c>
      <c r="K37" s="85"/>
      <c r="L37" s="85"/>
      <c r="M37" s="83">
        <f t="shared" si="8"/>
        <v>317.60000000000002</v>
      </c>
      <c r="N37" s="83"/>
      <c r="O37" s="14">
        <f t="shared" si="9"/>
        <v>317.60000000000002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95.4</v>
      </c>
      <c r="E38" s="87">
        <v>1067.0999999999999</v>
      </c>
      <c r="F38" s="87">
        <v>99</v>
      </c>
      <c r="G38" s="83">
        <f t="shared" si="6"/>
        <v>1261.5</v>
      </c>
      <c r="H38" s="88"/>
      <c r="I38" s="26">
        <f t="shared" si="7"/>
        <v>1261.5</v>
      </c>
      <c r="J38" s="93">
        <v>95.4</v>
      </c>
      <c r="K38" s="87">
        <v>711.47199999999998</v>
      </c>
      <c r="L38" s="87">
        <v>198</v>
      </c>
      <c r="M38" s="88">
        <f t="shared" si="8"/>
        <v>1004.872</v>
      </c>
      <c r="N38" s="88"/>
      <c r="O38" s="26">
        <f t="shared" si="9"/>
        <v>1004.872</v>
      </c>
      <c r="P38" s="18">
        <f t="shared" si="4"/>
        <v>-0.20343083630598496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5845</v>
      </c>
      <c r="E39" s="47">
        <f>SUM(E35:E38)+SUM(E28:E32)</f>
        <v>38540.300000000003</v>
      </c>
      <c r="F39" s="47">
        <f>SUM(F35:F38)+SUM(F28:F32)</f>
        <v>2150</v>
      </c>
      <c r="G39" s="178">
        <f>SUM(D39:F39)</f>
        <v>46535.3</v>
      </c>
      <c r="H39" s="48">
        <f>SUM(H28:H32)+SUM(H35:H38)</f>
        <v>252</v>
      </c>
      <c r="I39" s="49">
        <f>SUM(I35:I38)+SUM(I28:I32)</f>
        <v>46787.3</v>
      </c>
      <c r="J39" s="47">
        <f>SUM(J35:J38)+SUM(J28:J32)</f>
        <v>5932.2</v>
      </c>
      <c r="K39" s="47">
        <f>SUM(K35:K38)+SUM(K28:K32)</f>
        <v>39509.513999999996</v>
      </c>
      <c r="L39" s="47">
        <f>SUM(L35:L38)+SUM(L28:L32)</f>
        <v>2228</v>
      </c>
      <c r="M39" s="178">
        <f>SUM(J39:L39)</f>
        <v>47669.713999999993</v>
      </c>
      <c r="N39" s="48">
        <f>SUM(N28:N32)+SUM(N35:N38)</f>
        <v>320</v>
      </c>
      <c r="O39" s="49">
        <f>SUM(O35:O38)+SUM(O28:O32)</f>
        <v>47989.713999999993</v>
      </c>
      <c r="P39" s="50">
        <f t="shared" si="4"/>
        <v>2.5699580869167266E-2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120</v>
      </c>
      <c r="G40" s="139">
        <f t="shared" si="10"/>
        <v>120</v>
      </c>
      <c r="H40" s="139">
        <f t="shared" si="10"/>
        <v>0</v>
      </c>
      <c r="I40" s="140">
        <f t="shared" si="10"/>
        <v>0</v>
      </c>
      <c r="J40" s="128">
        <f t="shared" si="10"/>
        <v>4.1000000000167347E-2</v>
      </c>
      <c r="K40" s="128">
        <f t="shared" si="10"/>
        <v>482.27200000000448</v>
      </c>
      <c r="L40" s="128">
        <f t="shared" si="10"/>
        <v>0</v>
      </c>
      <c r="M40" s="139">
        <f t="shared" si="10"/>
        <v>482.3130000000092</v>
      </c>
      <c r="N40" s="139">
        <f t="shared" si="10"/>
        <v>0</v>
      </c>
      <c r="O40" s="140">
        <f t="shared" si="10"/>
        <v>482.3130000000092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-5326</v>
      </c>
      <c r="J41" s="132"/>
      <c r="K41" s="133"/>
      <c r="L41" s="133"/>
      <c r="M41" s="134"/>
      <c r="N41" s="137"/>
      <c r="O41" s="136">
        <f>O40-J16</f>
        <v>-4843.6869999999908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4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234" t="s">
        <v>95</v>
      </c>
      <c r="K43" s="236"/>
      <c r="L43" s="237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5"/>
      <c r="D44" s="106">
        <v>216120</v>
      </c>
      <c r="E44" s="123">
        <v>216120</v>
      </c>
      <c r="F44" s="124">
        <v>0</v>
      </c>
      <c r="G44" s="56"/>
      <c r="H44" s="56"/>
      <c r="I44" s="57"/>
      <c r="J44" s="235"/>
      <c r="K44" s="238"/>
      <c r="L44" s="239"/>
      <c r="M44" s="104"/>
      <c r="N44" s="104"/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4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234" t="s">
        <v>98</v>
      </c>
      <c r="K46" s="236"/>
      <c r="L46" s="236"/>
      <c r="M46" s="109" t="s">
        <v>100</v>
      </c>
      <c r="N46" s="241" t="s">
        <v>96</v>
      </c>
      <c r="O46" s="242"/>
      <c r="P46" s="58"/>
      <c r="Q46" s="97"/>
    </row>
    <row r="47" spans="1:17" ht="15.75" thickBot="1" x14ac:dyDescent="0.3">
      <c r="A47" s="5"/>
      <c r="B47" s="54"/>
      <c r="C47" s="240"/>
      <c r="D47" s="106">
        <v>0</v>
      </c>
      <c r="E47" s="111">
        <v>0</v>
      </c>
      <c r="F47" s="56"/>
      <c r="G47" s="56"/>
      <c r="H47" s="56"/>
      <c r="I47" s="57"/>
      <c r="J47" s="235"/>
      <c r="K47" s="238"/>
      <c r="L47" s="238"/>
      <c r="M47" s="105">
        <v>0</v>
      </c>
      <c r="N47" s="243">
        <v>0</v>
      </c>
      <c r="O47" s="244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205"/>
      <c r="M49" s="205"/>
      <c r="N49" s="205"/>
      <c r="O49" s="205"/>
      <c r="P49" s="206"/>
      <c r="Q49" s="5"/>
    </row>
    <row r="50" spans="1:17" s="3" customFormat="1" x14ac:dyDescent="0.25">
      <c r="A50" s="5"/>
      <c r="B50" s="54"/>
      <c r="C50" s="59" t="s">
        <v>76</v>
      </c>
      <c r="D50" s="94"/>
      <c r="E50" s="94"/>
      <c r="F50" s="94"/>
      <c r="G50" s="60">
        <f>D50+E50-F50</f>
        <v>0</v>
      </c>
      <c r="H50" s="56"/>
      <c r="I50" s="226" t="s">
        <v>113</v>
      </c>
      <c r="J50" s="227"/>
      <c r="K50" s="227"/>
      <c r="L50" s="227"/>
      <c r="M50" s="227"/>
      <c r="N50" s="227"/>
      <c r="O50" s="227"/>
      <c r="P50" s="228"/>
      <c r="Q50" s="5"/>
    </row>
    <row r="51" spans="1:17" s="3" customFormat="1" x14ac:dyDescent="0.25">
      <c r="A51" s="5"/>
      <c r="B51" s="54"/>
      <c r="C51" s="59" t="s">
        <v>77</v>
      </c>
      <c r="D51" s="94">
        <v>1087.2</v>
      </c>
      <c r="E51" s="94">
        <v>60.65</v>
      </c>
      <c r="F51" s="94">
        <v>530.10599999999999</v>
      </c>
      <c r="G51" s="60">
        <f t="shared" ref="G51:G54" si="11">D51+E51-F51</f>
        <v>617.74400000000014</v>
      </c>
      <c r="H51" s="56"/>
      <c r="I51" s="226"/>
      <c r="J51" s="227"/>
      <c r="K51" s="227"/>
      <c r="L51" s="227"/>
      <c r="M51" s="227"/>
      <c r="N51" s="227"/>
      <c r="O51" s="227"/>
      <c r="P51" s="228"/>
      <c r="Q51" s="5"/>
    </row>
    <row r="52" spans="1:17" s="3" customFormat="1" x14ac:dyDescent="0.25">
      <c r="A52" s="5"/>
      <c r="B52" s="54"/>
      <c r="C52" s="59" t="s">
        <v>78</v>
      </c>
      <c r="D52" s="94">
        <v>491.2</v>
      </c>
      <c r="E52" s="94">
        <v>236.345</v>
      </c>
      <c r="F52" s="94">
        <v>294.88200000000001</v>
      </c>
      <c r="G52" s="60">
        <f t="shared" si="11"/>
        <v>432.66299999999995</v>
      </c>
      <c r="H52" s="56"/>
      <c r="I52" s="226"/>
      <c r="J52" s="227"/>
      <c r="K52" s="227"/>
      <c r="L52" s="227"/>
      <c r="M52" s="227"/>
      <c r="N52" s="227"/>
      <c r="O52" s="227"/>
      <c r="P52" s="228"/>
      <c r="Q52" s="5"/>
    </row>
    <row r="53" spans="1:17" s="3" customFormat="1" x14ac:dyDescent="0.25">
      <c r="A53" s="5"/>
      <c r="B53" s="54"/>
      <c r="C53" s="59" t="s">
        <v>104</v>
      </c>
      <c r="D53" s="94">
        <v>37.6</v>
      </c>
      <c r="E53" s="94">
        <v>0</v>
      </c>
      <c r="F53" s="94">
        <v>0</v>
      </c>
      <c r="G53" s="60">
        <v>37.6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105</v>
      </c>
      <c r="D54" s="94">
        <v>519.20000000000005</v>
      </c>
      <c r="E54" s="94">
        <v>497.80500000000001</v>
      </c>
      <c r="F54" s="94">
        <v>252.76</v>
      </c>
      <c r="G54" s="60">
        <f t="shared" si="11"/>
        <v>764.24500000000012</v>
      </c>
      <c r="H54" s="56"/>
      <c r="I54" s="229"/>
      <c r="J54" s="230"/>
      <c r="K54" s="230"/>
      <c r="L54" s="230"/>
      <c r="M54" s="230"/>
      <c r="N54" s="230"/>
      <c r="O54" s="230"/>
      <c r="P54" s="23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78</v>
      </c>
      <c r="E57" s="95">
        <v>80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6"/>
      <c r="Q59" s="5"/>
    </row>
    <row r="60" spans="1:17" s="3" customFormat="1" x14ac:dyDescent="0.25">
      <c r="A60" s="5"/>
      <c r="B60" s="142" t="s">
        <v>102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23" t="s">
        <v>114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5"/>
      <c r="Q61" s="5"/>
    </row>
    <row r="62" spans="1:17" s="3" customFormat="1" x14ac:dyDescent="0.25">
      <c r="A62" s="5"/>
      <c r="B62" s="223" t="s">
        <v>103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5"/>
      <c r="Q62" s="5"/>
    </row>
    <row r="63" spans="1:17" s="3" customFormat="1" x14ac:dyDescent="0.25">
      <c r="A63" s="5"/>
      <c r="B63" s="223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5"/>
      <c r="Q63" s="5"/>
    </row>
    <row r="64" spans="1:17" s="3" customFormat="1" x14ac:dyDescent="0.25">
      <c r="A64" s="5"/>
      <c r="B64" s="145" t="s">
        <v>54</v>
      </c>
      <c r="C64" s="101"/>
      <c r="D64" s="101"/>
      <c r="E64" s="101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9"/>
      <c r="Q64" s="5"/>
    </row>
    <row r="65" spans="1:17" s="3" customFormat="1" x14ac:dyDescent="0.25">
      <c r="A65" s="5"/>
      <c r="B65" s="177" t="s">
        <v>126</v>
      </c>
      <c r="C65" s="171"/>
      <c r="D65" s="2"/>
      <c r="E65" s="2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84" t="s">
        <v>127</v>
      </c>
      <c r="C66" s="185"/>
      <c r="D66" s="186"/>
      <c r="E66" s="186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3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115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117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109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125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110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108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118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116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77" t="s">
        <v>119</v>
      </c>
      <c r="C84" s="171"/>
      <c r="D84" s="171"/>
      <c r="E84" s="2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1"/>
      <c r="Q84" s="5"/>
    </row>
    <row r="85" spans="1:17" s="3" customFormat="1" x14ac:dyDescent="0.25">
      <c r="A85" s="5"/>
      <c r="B85" s="145" t="s">
        <v>120</v>
      </c>
      <c r="C85" s="2"/>
      <c r="D85" s="2"/>
      <c r="E85" s="2"/>
      <c r="F85" s="179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256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8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90</v>
      </c>
      <c r="C109" s="141">
        <v>43451</v>
      </c>
      <c r="D109" s="61" t="s">
        <v>86</v>
      </c>
      <c r="E109" s="224" t="s">
        <v>121</v>
      </c>
      <c r="F109" s="224"/>
      <c r="G109" s="224"/>
      <c r="H109" s="61"/>
      <c r="I109" s="61" t="s">
        <v>87</v>
      </c>
      <c r="J109" s="255" t="s">
        <v>122</v>
      </c>
      <c r="K109" s="255"/>
      <c r="L109" s="255"/>
      <c r="M109" s="255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89</v>
      </c>
      <c r="E111" s="63"/>
      <c r="F111" s="63"/>
      <c r="G111" s="63"/>
      <c r="H111" s="61"/>
      <c r="I111" s="61" t="s">
        <v>89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idden="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</sheetData>
  <mergeCells count="50">
    <mergeCell ref="E109:G109"/>
    <mergeCell ref="J109:M109"/>
    <mergeCell ref="B63:P63"/>
    <mergeCell ref="B107:P107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2018-12-17T14:09:53Z</cp:lastPrinted>
  <dcterms:created xsi:type="dcterms:W3CDTF">2017-02-23T12:10:09Z</dcterms:created>
  <dcterms:modified xsi:type="dcterms:W3CDTF">2018-12-17T14:22:58Z</dcterms:modified>
</cp:coreProperties>
</file>