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60"/>
  </bookViews>
  <sheets>
    <sheet name="návrh změny rozpočtu " sheetId="3" r:id="rId1"/>
  </sheets>
  <definedNames>
    <definedName name="_xlnm.Print_Area" localSheetId="0">'návrh změny rozpočtu '!$A$1:$Q$121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G21" i="3"/>
  <c r="I21" i="3" s="1"/>
  <c r="G22" i="3"/>
  <c r="I22" i="3" s="1"/>
  <c r="G23" i="3"/>
  <c r="I23" i="3" s="1"/>
  <c r="O24" i="3" l="1"/>
  <c r="I24" i="3"/>
  <c r="M39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O39" i="3"/>
  <c r="P24" i="3"/>
  <c r="M40" i="3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<sst xmlns="http://schemas.openxmlformats.org/spreadsheetml/2006/main" count="167" uniqueCount="134">
  <si>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</si>
  <si>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</si>
  <si>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</si>
  <si>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</si>
  <si>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</si>
  <si>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</si>
  <si>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</si>
  <si>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</si>
  <si>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</si>
  <si>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</si>
  <si>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</si>
  <si>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</si>
  <si>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</si>
  <si>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</si>
  <si>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</si>
  <si>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</si>
  <si>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</si>
  <si>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</si>
  <si>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</si>
  <si>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</si>
  <si>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</si>
  <si>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</si>
  <si>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</si>
  <si>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</si>
  <si>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</si>
  <si>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</si>
  <si>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</si>
  <si>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</si>
  <si>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</si>
  <si>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</si>
  <si>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</si>
  <si>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</si>
  <si>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</si>
  <si>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</si>
  <si>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</si>
  <si>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</si>
  <si>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</si>
  <si>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</si>
  <si>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</si>
  <si>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</si>
  <si>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</si>
  <si>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</si>
  <si>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</si>
  <si>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</si>
  <si>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</si>
  <si>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</si>
  <si>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</si>
  <si>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</si>
  <si>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</si>
  <si>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</si>
  <si>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</si>
  <si>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</si>
  <si>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</si>
  <si>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</si>
  <si>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</si>
  <si>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</si>
  <si>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</si>
  <si>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</si>
  <si>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</si>
  <si>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</si>
  <si>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</si>
  <si>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</si>
  <si>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</si>
  <si>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</si>
  <si>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</si>
  <si>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</si>
  <si>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</si>
  <si>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</si>
  <si>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</si>
  <si>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</si>
  <si>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</si>
  <si>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</si>
  <si>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</si>
  <si>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</si>
  <si>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</si>
  <si>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</si>
  <si>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</si>
  <si>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</si>
  <si>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</si>
  <si>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</si>
  <si>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</si>
  <si>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</si>
  <si>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</si>
  <si>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</si>
  <si>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</si>
  <si>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</si>
  <si>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</si>
  <si>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</si>
  <si>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</si>
  <si>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</si>
  <si>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</si>
  <si>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</si>
  <si>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</si>
  <si>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</si>
  <si>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</si>
  <si>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</si>
  <si>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</si>
  <si>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</si>
  <si>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</si>
  <si>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</si>
  <si>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</si>
  <si>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</si>
  <si>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</si>
  <si>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</si>
  <si>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</si>
  <si>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</si>
  <si>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</si>
  <si>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</si>
  <si>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Organizace obdržela  v roce 2019  následující dotace:</t>
  </si>
  <si>
    <t>FI - odvod do rozpočtu zřizovatele 223,6 tis. (navýšení odpisu nemovitostí-podlaha, rolety)</t>
  </si>
  <si>
    <t>FI - podlaha sborovna,třída a interaktivní tabule (243 tis.)</t>
  </si>
  <si>
    <t xml:space="preserve">RF - čerpání RF - Inkluze (ukončení  projektu) + čerpání darů </t>
  </si>
  <si>
    <t>Ve sloupci Návrh změny rozpočtu 2019 jsou vykázány úpravy v souvislosti ze zaslanými finančními prostředky</t>
  </si>
  <si>
    <t>Účelový příspěvek zřizovatele ve výši 557,7 tis. se skládá z částky 65 tis. - Prevence, 18 tis.-Tvoříme pro seniory, 454,7 tis.-Posílení platové úrovně</t>
  </si>
  <si>
    <t>Podpora výuky plavání v ZŠ v roce 2019 - doprava žáků 11,8 tis.</t>
  </si>
  <si>
    <t xml:space="preserve">Výnosy - vlastní činnost </t>
  </si>
  <si>
    <t>Výzkum, vývoj a vzdělávání (Šablony) - rozpočet na rok 2019 -  700 tis.</t>
  </si>
  <si>
    <t>Upravený rozpočet (odbor školství Ústeckého kraje) o částku ve výši 3.635,6 tis. Kč. (navýšení platů, podpůrná opatření…)</t>
  </si>
  <si>
    <t>Výnosy - doplňková činnost</t>
  </si>
  <si>
    <t>pronájem TV - 100 tis. (předpokládaný vyšší výnos i náklad)</t>
  </si>
  <si>
    <t>RF-čerpání RF tvořeného z HV v částce 106,9 tis. - použití na krytí nákladů za teplo (doúčtování nákladů na teplo za rok 2018)</t>
  </si>
  <si>
    <t>Upravený odvod odpisů 7,6 tis.</t>
  </si>
  <si>
    <t xml:space="preserve">Na straně výnosů i nákladů dochází ke změně v celkové výši 5.139,7 tis. Kč.   </t>
  </si>
  <si>
    <t>Výzkum, vývoj a vzdělávání (Šablony) ve výši 1.933,4 tis. - ukončení 31.12.2020</t>
  </si>
  <si>
    <t>Rozvojový program MŠMT-Podpora výuky plavání v základních školách v roce 2016 ve výši 11,8 tis.</t>
  </si>
  <si>
    <t>Prevence - 65 tis.</t>
  </si>
  <si>
    <t>Tvoříme pro semiory - 18 tis.</t>
  </si>
  <si>
    <t>Posílení platové úrovně  - 454,7 tis.</t>
  </si>
  <si>
    <t xml:space="preserve">Edita Drexlerová </t>
  </si>
  <si>
    <t xml:space="preserve">Mgr. Vlasta Marková </t>
  </si>
  <si>
    <t>Základní škola Chomutov, Školní 1480</t>
  </si>
  <si>
    <t>Školní 1480, Chomutov, 430 01</t>
  </si>
  <si>
    <t xml:space="preserve"> 20 tis. - navýšení stravného od 1.9.2019, dále jiné účtování LVK - nepromítnuto v nákladech i výnosech organizace </t>
  </si>
  <si>
    <t>čerpání fondů - 107 tis. - krytí nákladů na teplo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</si>
</sst>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8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55" xfId="0" applyFont="1" applyFill="1" applyBorder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</xf>
    <xf numFmtId="0" fontId="23" fillId="0" borderId="24" xfId="2" applyFont="1" applyFill="1" applyBorder="1" applyProtection="1"/>
    <xf numFmtId="0" fontId="0" fillId="0" borderId="10" xfId="0" applyFont="1" applyFill="1" applyBorder="1" applyAlignment="1" applyProtection="1">
      <alignment horizontal="left"/>
    </xf>
    <xf numFmtId="0" fontId="12" fillId="0" borderId="55" xfId="2" applyFont="1" applyFill="1" applyBorder="1" applyProtection="1"/>
    <xf numFmtId="0" fontId="1" fillId="0" borderId="42" xfId="0" applyFont="1" applyFill="1" applyBorder="1" applyProtection="1"/>
    <xf numFmtId="164" fontId="1" fillId="0" borderId="42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76"/>
  <sheetViews>
    <sheetView showGridLines="0" tabSelected="1" zoomScale="70" zoomScaleNormal="70" zoomScaleSheetLayoutView="80" workbookViewId="0">
      <selection activeCell="L35" sqref="L3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93" t="s">
        <v>130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46789731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94" t="s">
        <v>131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55" t="s">
        <v>37</v>
      </c>
      <c r="C10" s="212" t="s">
        <v>38</v>
      </c>
      <c r="D10" s="217" t="s">
        <v>105</v>
      </c>
      <c r="E10" s="218"/>
      <c r="F10" s="218"/>
      <c r="G10" s="218"/>
      <c r="H10" s="218"/>
      <c r="I10" s="219"/>
      <c r="J10" s="217" t="s">
        <v>106</v>
      </c>
      <c r="K10" s="218"/>
      <c r="L10" s="218"/>
      <c r="M10" s="218"/>
      <c r="N10" s="218"/>
      <c r="O10" s="219"/>
      <c r="P10" s="206" t="s">
        <v>72</v>
      </c>
      <c r="Q10" s="5"/>
    </row>
    <row r="11" spans="1:19" ht="30.75" thickBot="1" x14ac:dyDescent="0.3">
      <c r="A11" s="5"/>
      <c r="B11" s="256"/>
      <c r="C11" s="213"/>
      <c r="D11" s="220" t="s">
        <v>39</v>
      </c>
      <c r="E11" s="221"/>
      <c r="F11" s="221"/>
      <c r="G11" s="222"/>
      <c r="H11" s="9" t="s">
        <v>40</v>
      </c>
      <c r="I11" s="9" t="s">
        <v>63</v>
      </c>
      <c r="J11" s="220" t="s">
        <v>39</v>
      </c>
      <c r="K11" s="221"/>
      <c r="L11" s="221"/>
      <c r="M11" s="222"/>
      <c r="N11" s="9" t="s">
        <v>40</v>
      </c>
      <c r="O11" s="9" t="s">
        <v>63</v>
      </c>
      <c r="P11" s="207"/>
      <c r="Q11" s="5"/>
    </row>
    <row r="12" spans="1:19" ht="15.75" thickBot="1" x14ac:dyDescent="0.3">
      <c r="A12" s="5"/>
      <c r="B12" s="256"/>
      <c r="C12" s="223"/>
      <c r="D12" s="214" t="s">
        <v>64</v>
      </c>
      <c r="E12" s="215"/>
      <c r="F12" s="215"/>
      <c r="G12" s="215"/>
      <c r="H12" s="215"/>
      <c r="I12" s="216"/>
      <c r="J12" s="214" t="s">
        <v>64</v>
      </c>
      <c r="K12" s="215"/>
      <c r="L12" s="215"/>
      <c r="M12" s="215"/>
      <c r="N12" s="215"/>
      <c r="O12" s="216"/>
      <c r="P12" s="207"/>
      <c r="Q12" s="5"/>
    </row>
    <row r="13" spans="1:19" ht="15.75" thickBot="1" x14ac:dyDescent="0.3">
      <c r="A13" s="5"/>
      <c r="B13" s="257"/>
      <c r="C13" s="224"/>
      <c r="D13" s="225" t="s">
        <v>59</v>
      </c>
      <c r="E13" s="226"/>
      <c r="F13" s="226"/>
      <c r="G13" s="251" t="s">
        <v>65</v>
      </c>
      <c r="H13" s="253" t="s">
        <v>68</v>
      </c>
      <c r="I13" s="237" t="s">
        <v>64</v>
      </c>
      <c r="J13" s="225" t="s">
        <v>59</v>
      </c>
      <c r="K13" s="226"/>
      <c r="L13" s="226"/>
      <c r="M13" s="251" t="s">
        <v>65</v>
      </c>
      <c r="N13" s="253" t="s">
        <v>68</v>
      </c>
      <c r="O13" s="237" t="s">
        <v>64</v>
      </c>
      <c r="P13" s="207"/>
      <c r="Q13" s="5"/>
    </row>
    <row r="14" spans="1:19" ht="15.75" thickBot="1" x14ac:dyDescent="0.3">
      <c r="A14" s="5"/>
      <c r="B14" s="10"/>
      <c r="C14" s="11"/>
      <c r="D14" s="172" t="s">
        <v>60</v>
      </c>
      <c r="E14" s="173" t="s">
        <v>103</v>
      </c>
      <c r="F14" s="173" t="s">
        <v>61</v>
      </c>
      <c r="G14" s="252"/>
      <c r="H14" s="254"/>
      <c r="I14" s="238"/>
      <c r="J14" s="172" t="s">
        <v>60</v>
      </c>
      <c r="K14" s="173" t="s">
        <v>103</v>
      </c>
      <c r="L14" s="173" t="s">
        <v>61</v>
      </c>
      <c r="M14" s="252"/>
      <c r="N14" s="254"/>
      <c r="O14" s="238"/>
      <c r="P14" s="208"/>
      <c r="Q14" s="5"/>
    </row>
    <row r="15" spans="1:19" x14ac:dyDescent="0.25">
      <c r="A15" s="5"/>
      <c r="B15" s="39" t="s">
        <v>0</v>
      </c>
      <c r="C15" s="154" t="s">
        <v>52</v>
      </c>
      <c r="D15" s="12"/>
      <c r="E15" s="13"/>
      <c r="F15" s="64">
        <v>2030</v>
      </c>
      <c r="G15" s="71">
        <f>SUM(D15:F15)</f>
        <v>2030</v>
      </c>
      <c r="H15" s="74">
        <v>0</v>
      </c>
      <c r="I15" s="14">
        <f>G15+H15</f>
        <v>2030</v>
      </c>
      <c r="J15" s="12"/>
      <c r="K15" s="13"/>
      <c r="L15" s="64">
        <v>2050</v>
      </c>
      <c r="M15" s="71">
        <f t="shared" ref="M15:M23" si="0">SUM(J15:L15)</f>
        <v>2050</v>
      </c>
      <c r="N15" s="74">
        <v>0</v>
      </c>
      <c r="O15" s="14">
        <f>M15+N15</f>
        <v>2050</v>
      </c>
      <c r="P15" s="15">
        <f>(O15-I15)/I15</f>
        <v>9.852216748768473E-3</v>
      </c>
      <c r="Q15" s="5"/>
    </row>
    <row r="16" spans="1:19" x14ac:dyDescent="0.25">
      <c r="A16" s="5"/>
      <c r="B16" s="16" t="s">
        <v>1</v>
      </c>
      <c r="C16" s="155" t="s">
        <v>62</v>
      </c>
      <c r="D16" s="65">
        <v>5450</v>
      </c>
      <c r="E16" s="17"/>
      <c r="F16" s="17"/>
      <c r="G16" s="72">
        <f t="shared" ref="G16:G23" si="1">SUM(D16:F16)</f>
        <v>5450</v>
      </c>
      <c r="H16" s="75"/>
      <c r="I16" s="14">
        <f t="shared" ref="I16:I23" si="2">G16+H16</f>
        <v>5450</v>
      </c>
      <c r="J16" s="65">
        <v>5457.6</v>
      </c>
      <c r="K16" s="17"/>
      <c r="L16" s="17"/>
      <c r="M16" s="72">
        <f t="shared" si="0"/>
        <v>5457.6</v>
      </c>
      <c r="N16" s="75"/>
      <c r="O16" s="14">
        <f t="shared" ref="O16:O20" si="3">M16+N16</f>
        <v>5457.6</v>
      </c>
      <c r="P16" s="18">
        <f t="shared" ref="P16:P40" si="4">(O16-I16)/I16</f>
        <v>1.3944954128441035E-3</v>
      </c>
      <c r="Q16" s="5"/>
    </row>
    <row r="17" spans="1:17" x14ac:dyDescent="0.25">
      <c r="A17" s="5"/>
      <c r="B17" s="16" t="s">
        <v>3</v>
      </c>
      <c r="C17" s="156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557.70000000000005</v>
      </c>
      <c r="K17" s="19"/>
      <c r="L17" s="19"/>
      <c r="M17" s="72">
        <f t="shared" si="0"/>
        <v>557.70000000000005</v>
      </c>
      <c r="N17" s="76"/>
      <c r="O17" s="14">
        <f t="shared" si="3"/>
        <v>557.70000000000005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7" t="s">
        <v>53</v>
      </c>
      <c r="D18" s="20"/>
      <c r="E18" s="67">
        <v>38540.300000000003</v>
      </c>
      <c r="F18" s="19"/>
      <c r="G18" s="72">
        <f t="shared" si="1"/>
        <v>38540.300000000003</v>
      </c>
      <c r="H18" s="74"/>
      <c r="I18" s="14">
        <f t="shared" si="2"/>
        <v>38540.300000000003</v>
      </c>
      <c r="J18" s="20"/>
      <c r="K18" s="67">
        <v>42887.758999999998</v>
      </c>
      <c r="L18" s="19"/>
      <c r="M18" s="72">
        <f t="shared" si="0"/>
        <v>42887.758999999998</v>
      </c>
      <c r="N18" s="74"/>
      <c r="O18" s="14">
        <f t="shared" si="3"/>
        <v>42887.758999999998</v>
      </c>
      <c r="P18" s="18">
        <f t="shared" si="4"/>
        <v>0.11280293614735731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8" t="s">
        <v>47</v>
      </c>
      <c r="D20" s="20"/>
      <c r="E20" s="17"/>
      <c r="F20" s="69">
        <v>125</v>
      </c>
      <c r="G20" s="72"/>
      <c r="H20" s="77"/>
      <c r="I20" s="14">
        <v>125</v>
      </c>
      <c r="J20" s="20"/>
      <c r="K20" s="17"/>
      <c r="L20" s="69">
        <v>231.95</v>
      </c>
      <c r="M20" s="72">
        <f t="shared" si="0"/>
        <v>231.95</v>
      </c>
      <c r="N20" s="77"/>
      <c r="O20" s="14">
        <f t="shared" si="3"/>
        <v>231.95</v>
      </c>
      <c r="P20" s="18">
        <f t="shared" si="4"/>
        <v>0.85559999999999992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150</v>
      </c>
      <c r="I21" s="14">
        <f>G21+H21</f>
        <v>150</v>
      </c>
      <c r="J21" s="20"/>
      <c r="K21" s="17"/>
      <c r="L21" s="69"/>
      <c r="M21" s="72">
        <f t="shared" si="0"/>
        <v>0</v>
      </c>
      <c r="N21" s="78">
        <v>250</v>
      </c>
      <c r="O21" s="14">
        <f>M21+N21</f>
        <v>250</v>
      </c>
      <c r="P21" s="18">
        <f t="shared" si="4"/>
        <v>0.66666666666666663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150</v>
      </c>
      <c r="I22" s="14">
        <f t="shared" si="2"/>
        <v>150</v>
      </c>
      <c r="J22" s="20"/>
      <c r="K22" s="17"/>
      <c r="L22" s="69"/>
      <c r="M22" s="72">
        <f t="shared" si="0"/>
        <v>0</v>
      </c>
      <c r="N22" s="78">
        <v>250</v>
      </c>
      <c r="O22" s="14">
        <f t="shared" ref="O22:O23" si="5">M22+N22</f>
        <v>250</v>
      </c>
      <c r="P22" s="18">
        <f t="shared" si="4"/>
        <v>0.66666666666666663</v>
      </c>
      <c r="Q22" s="5"/>
    </row>
    <row r="23" spans="1:17" ht="15.75" thickBot="1" x14ac:dyDescent="0.3">
      <c r="A23" s="5"/>
      <c r="B23" s="159" t="s">
        <v>15</v>
      </c>
      <c r="C23" s="160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5450</v>
      </c>
      <c r="E24" s="30">
        <f>SUM(E15:E21)</f>
        <v>38540.300000000003</v>
      </c>
      <c r="F24" s="30">
        <f>SUM(F15:F21)</f>
        <v>2155</v>
      </c>
      <c r="G24" s="31">
        <f>SUM(D24:F24)</f>
        <v>46145.3</v>
      </c>
      <c r="H24" s="32">
        <f>SUM(H15:H21)</f>
        <v>150</v>
      </c>
      <c r="I24" s="32">
        <f>SUM(I15:I21)</f>
        <v>46295.3</v>
      </c>
      <c r="J24" s="29">
        <f>SUM(J15:J21)</f>
        <v>6015.3</v>
      </c>
      <c r="K24" s="30">
        <f>SUM(K15:K21)</f>
        <v>42887.758999999998</v>
      </c>
      <c r="L24" s="30">
        <f>SUM(L15:L21)</f>
        <v>2281.9499999999998</v>
      </c>
      <c r="M24" s="31">
        <f>SUM(J24:L24)</f>
        <v>51185.008999999998</v>
      </c>
      <c r="N24" s="32">
        <f>SUM(N15:N21)</f>
        <v>250</v>
      </c>
      <c r="O24" s="32">
        <f>SUM(O15:O21)</f>
        <v>51435.008999999998</v>
      </c>
      <c r="P24" s="33">
        <f t="shared" si="4"/>
        <v>0.11102010355262834</v>
      </c>
      <c r="Q24" s="5"/>
    </row>
    <row r="25" spans="1:17" ht="15.75" thickBot="1" x14ac:dyDescent="0.3">
      <c r="A25" s="5"/>
      <c r="B25" s="34"/>
      <c r="C25" s="35"/>
      <c r="D25" s="239" t="s">
        <v>70</v>
      </c>
      <c r="E25" s="240"/>
      <c r="F25" s="240"/>
      <c r="G25" s="241"/>
      <c r="H25" s="241"/>
      <c r="I25" s="242"/>
      <c r="J25" s="239" t="s">
        <v>70</v>
      </c>
      <c r="K25" s="240"/>
      <c r="L25" s="240"/>
      <c r="M25" s="241"/>
      <c r="N25" s="241"/>
      <c r="O25" s="242"/>
      <c r="P25" s="209" t="s">
        <v>72</v>
      </c>
      <c r="Q25" s="5"/>
    </row>
    <row r="26" spans="1:17" ht="15.75" thickBot="1" x14ac:dyDescent="0.3">
      <c r="A26" s="5"/>
      <c r="B26" s="235" t="s">
        <v>37</v>
      </c>
      <c r="C26" s="212" t="s">
        <v>38</v>
      </c>
      <c r="D26" s="243" t="s">
        <v>71</v>
      </c>
      <c r="E26" s="244"/>
      <c r="F26" s="244"/>
      <c r="G26" s="245" t="s">
        <v>66</v>
      </c>
      <c r="H26" s="247" t="s">
        <v>69</v>
      </c>
      <c r="I26" s="249" t="s">
        <v>70</v>
      </c>
      <c r="J26" s="243" t="s">
        <v>71</v>
      </c>
      <c r="K26" s="244"/>
      <c r="L26" s="244"/>
      <c r="M26" s="245" t="s">
        <v>66</v>
      </c>
      <c r="N26" s="247" t="s">
        <v>69</v>
      </c>
      <c r="O26" s="249" t="s">
        <v>70</v>
      </c>
      <c r="P26" s="210"/>
      <c r="Q26" s="5"/>
    </row>
    <row r="27" spans="1:17" ht="15.75" thickBot="1" x14ac:dyDescent="0.3">
      <c r="A27" s="5"/>
      <c r="B27" s="236"/>
      <c r="C27" s="213"/>
      <c r="D27" s="36" t="s">
        <v>56</v>
      </c>
      <c r="E27" s="37" t="s">
        <v>57</v>
      </c>
      <c r="F27" s="38" t="s">
        <v>58</v>
      </c>
      <c r="G27" s="246"/>
      <c r="H27" s="248"/>
      <c r="I27" s="250"/>
      <c r="J27" s="36" t="s">
        <v>56</v>
      </c>
      <c r="K27" s="37" t="s">
        <v>57</v>
      </c>
      <c r="L27" s="38" t="s">
        <v>58</v>
      </c>
      <c r="M27" s="246"/>
      <c r="N27" s="248"/>
      <c r="O27" s="250"/>
      <c r="P27" s="211"/>
      <c r="Q27" s="5"/>
    </row>
    <row r="28" spans="1:17" x14ac:dyDescent="0.25">
      <c r="A28" s="5"/>
      <c r="B28" s="39" t="s">
        <v>19</v>
      </c>
      <c r="C28" s="40" t="s">
        <v>10</v>
      </c>
      <c r="D28" s="88">
        <v>312.39999999999998</v>
      </c>
      <c r="E28" s="80"/>
      <c r="F28" s="80"/>
      <c r="G28" s="81">
        <f>SUM(D28:F28)</f>
        <v>312.39999999999998</v>
      </c>
      <c r="H28" s="81"/>
      <c r="I28" s="41">
        <f>G28+H28</f>
        <v>312.39999999999998</v>
      </c>
      <c r="J28" s="88">
        <v>312.39999999999998</v>
      </c>
      <c r="K28" s="80"/>
      <c r="L28" s="80"/>
      <c r="M28" s="81">
        <f>SUM(J28:L28)</f>
        <v>312.39999999999998</v>
      </c>
      <c r="N28" s="81"/>
      <c r="O28" s="41">
        <f>M28+N28</f>
        <v>312.39999999999998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9">
        <v>524</v>
      </c>
      <c r="E29" s="82">
        <v>300</v>
      </c>
      <c r="F29" s="82">
        <v>1863</v>
      </c>
      <c r="G29" s="83">
        <f t="shared" ref="G29:G38" si="6">SUM(D29:F29)</f>
        <v>2687</v>
      </c>
      <c r="H29" s="84">
        <v>50</v>
      </c>
      <c r="I29" s="14">
        <f t="shared" ref="I29:I38" si="7">G29+H29</f>
        <v>2737</v>
      </c>
      <c r="J29" s="89">
        <v>595</v>
      </c>
      <c r="K29" s="82">
        <v>384.8</v>
      </c>
      <c r="L29" s="82">
        <v>1940</v>
      </c>
      <c r="M29" s="83">
        <f t="shared" ref="M29:M38" si="8">SUM(J29:L29)</f>
        <v>2919.8</v>
      </c>
      <c r="N29" s="84">
        <v>100</v>
      </c>
      <c r="O29" s="14">
        <f t="shared" ref="O29:O38" si="9">M29+N29</f>
        <v>3019.8</v>
      </c>
      <c r="P29" s="18">
        <f t="shared" si="4"/>
        <v>0.10332480818414329</v>
      </c>
      <c r="Q29" s="5"/>
    </row>
    <row r="30" spans="1:17" x14ac:dyDescent="0.25">
      <c r="A30" s="5"/>
      <c r="B30" s="16" t="s">
        <v>22</v>
      </c>
      <c r="C30" s="43" t="s">
        <v>14</v>
      </c>
      <c r="D30" s="90">
        <v>3050</v>
      </c>
      <c r="E30" s="85"/>
      <c r="F30" s="85" t="s">
        <v>97</v>
      </c>
      <c r="G30" s="83">
        <f t="shared" si="6"/>
        <v>3050</v>
      </c>
      <c r="H30" s="83">
        <v>100</v>
      </c>
      <c r="I30" s="14">
        <f t="shared" si="7"/>
        <v>3150</v>
      </c>
      <c r="J30" s="90">
        <v>3050</v>
      </c>
      <c r="K30" s="85"/>
      <c r="L30" s="85">
        <v>106.95</v>
      </c>
      <c r="M30" s="83">
        <f t="shared" si="8"/>
        <v>3156.95</v>
      </c>
      <c r="N30" s="83">
        <v>150</v>
      </c>
      <c r="O30" s="14">
        <f t="shared" si="9"/>
        <v>3306.95</v>
      </c>
      <c r="P30" s="18">
        <f t="shared" si="4"/>
        <v>4.9825396825396766E-2</v>
      </c>
      <c r="Q30" s="5"/>
    </row>
    <row r="31" spans="1:17" x14ac:dyDescent="0.25">
      <c r="A31" s="5"/>
      <c r="B31" s="16" t="s">
        <v>24</v>
      </c>
      <c r="C31" s="43" t="s">
        <v>16</v>
      </c>
      <c r="D31" s="90">
        <v>1150</v>
      </c>
      <c r="E31" s="85"/>
      <c r="F31" s="85">
        <v>188</v>
      </c>
      <c r="G31" s="83">
        <f t="shared" si="6"/>
        <v>1338</v>
      </c>
      <c r="H31" s="83"/>
      <c r="I31" s="14">
        <f t="shared" si="7"/>
        <v>1338</v>
      </c>
      <c r="J31" s="90">
        <v>1162</v>
      </c>
      <c r="K31" s="85">
        <v>58.594000000000001</v>
      </c>
      <c r="L31" s="85"/>
      <c r="M31" s="83">
        <f t="shared" si="8"/>
        <v>1220.5940000000001</v>
      </c>
      <c r="N31" s="83"/>
      <c r="O31" s="14">
        <f t="shared" si="9"/>
        <v>1220.5940000000001</v>
      </c>
      <c r="P31" s="18">
        <f t="shared" si="4"/>
        <v>-8.7747384155455868E-2</v>
      </c>
      <c r="Q31" s="5"/>
    </row>
    <row r="32" spans="1:17" x14ac:dyDescent="0.25">
      <c r="A32" s="5"/>
      <c r="B32" s="16" t="s">
        <v>26</v>
      </c>
      <c r="C32" s="43" t="s">
        <v>18</v>
      </c>
      <c r="D32" s="91"/>
      <c r="E32" s="85">
        <v>27363.1</v>
      </c>
      <c r="F32" s="85"/>
      <c r="G32" s="83">
        <f t="shared" si="6"/>
        <v>27363.1</v>
      </c>
      <c r="H32" s="83"/>
      <c r="I32" s="14">
        <f t="shared" si="7"/>
        <v>27363.1</v>
      </c>
      <c r="J32" s="91">
        <v>334.33800000000002</v>
      </c>
      <c r="K32" s="85">
        <v>30981.858</v>
      </c>
      <c r="L32" s="85"/>
      <c r="M32" s="83">
        <f t="shared" si="8"/>
        <v>31316.196</v>
      </c>
      <c r="N32" s="83"/>
      <c r="O32" s="14">
        <f t="shared" si="9"/>
        <v>31316.196</v>
      </c>
      <c r="P32" s="18">
        <f t="shared" si="4"/>
        <v>0.14446813409299392</v>
      </c>
      <c r="Q32" s="5"/>
    </row>
    <row r="33" spans="1:17" x14ac:dyDescent="0.25">
      <c r="A33" s="5"/>
      <c r="B33" s="16" t="s">
        <v>28</v>
      </c>
      <c r="C33" s="44" t="s">
        <v>42</v>
      </c>
      <c r="D33" s="91"/>
      <c r="E33" s="85">
        <v>26898.1</v>
      </c>
      <c r="F33" s="85"/>
      <c r="G33" s="83">
        <f t="shared" si="6"/>
        <v>26898.1</v>
      </c>
      <c r="H33" s="83"/>
      <c r="I33" s="14">
        <f t="shared" si="7"/>
        <v>26898.1</v>
      </c>
      <c r="J33" s="91">
        <v>334.33800000000002</v>
      </c>
      <c r="K33" s="85">
        <v>30590.186000000002</v>
      </c>
      <c r="L33" s="85"/>
      <c r="M33" s="83">
        <f t="shared" si="8"/>
        <v>30924.524000000001</v>
      </c>
      <c r="N33" s="83"/>
      <c r="O33" s="14">
        <f t="shared" si="9"/>
        <v>30924.524000000001</v>
      </c>
      <c r="P33" s="18">
        <f t="shared" si="4"/>
        <v>0.14969176261520342</v>
      </c>
      <c r="Q33" s="45"/>
    </row>
    <row r="34" spans="1:17" x14ac:dyDescent="0.25">
      <c r="A34" s="5"/>
      <c r="B34" s="16" t="s">
        <v>30</v>
      </c>
      <c r="C34" s="46" t="s">
        <v>21</v>
      </c>
      <c r="D34" s="91" t="s">
        <v>97</v>
      </c>
      <c r="E34" s="85">
        <v>415</v>
      </c>
      <c r="F34" s="85"/>
      <c r="G34" s="83">
        <f t="shared" si="6"/>
        <v>415</v>
      </c>
      <c r="H34" s="83"/>
      <c r="I34" s="14">
        <f t="shared" si="7"/>
        <v>415</v>
      </c>
      <c r="J34" s="91" t="s">
        <v>97</v>
      </c>
      <c r="K34" s="85">
        <v>391.67200000000003</v>
      </c>
      <c r="L34" s="85"/>
      <c r="M34" s="83">
        <f t="shared" si="8"/>
        <v>391.67200000000003</v>
      </c>
      <c r="N34" s="83"/>
      <c r="O34" s="14">
        <f t="shared" si="9"/>
        <v>391.67200000000003</v>
      </c>
      <c r="P34" s="18">
        <f t="shared" si="4"/>
        <v>-5.6212048192771022E-2</v>
      </c>
      <c r="Q34" s="5"/>
    </row>
    <row r="35" spans="1:17" x14ac:dyDescent="0.25">
      <c r="A35" s="5"/>
      <c r="B35" s="16" t="s">
        <v>32</v>
      </c>
      <c r="C35" s="43" t="s">
        <v>23</v>
      </c>
      <c r="D35" s="91"/>
      <c r="E35" s="85">
        <v>9810.1</v>
      </c>
      <c r="F35" s="85"/>
      <c r="G35" s="83">
        <f t="shared" si="6"/>
        <v>9810.1</v>
      </c>
      <c r="H35" s="83"/>
      <c r="I35" s="14">
        <f t="shared" si="7"/>
        <v>9810.1</v>
      </c>
      <c r="J35" s="91">
        <v>113.676</v>
      </c>
      <c r="K35" s="85">
        <v>10571.136</v>
      </c>
      <c r="L35" s="85"/>
      <c r="M35" s="83">
        <f t="shared" si="8"/>
        <v>10684.812</v>
      </c>
      <c r="N35" s="83"/>
      <c r="O35" s="14">
        <f t="shared" si="9"/>
        <v>10684.812</v>
      </c>
      <c r="P35" s="18">
        <f t="shared" si="4"/>
        <v>8.9164432574591446E-2</v>
      </c>
      <c r="Q35" s="5"/>
    </row>
    <row r="36" spans="1:17" x14ac:dyDescent="0.25">
      <c r="A36" s="5"/>
      <c r="B36" s="16" t="s">
        <v>33</v>
      </c>
      <c r="C36" s="43" t="s">
        <v>25</v>
      </c>
      <c r="D36" s="90"/>
      <c r="E36" s="85"/>
      <c r="F36" s="85"/>
      <c r="G36" s="83">
        <f t="shared" si="6"/>
        <v>0</v>
      </c>
      <c r="H36" s="83"/>
      <c r="I36" s="14">
        <f t="shared" si="7"/>
        <v>0</v>
      </c>
      <c r="J36" s="90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90">
        <v>317.60000000000002</v>
      </c>
      <c r="E37" s="85"/>
      <c r="F37" s="85"/>
      <c r="G37" s="83">
        <f t="shared" si="6"/>
        <v>317.60000000000002</v>
      </c>
      <c r="H37" s="83"/>
      <c r="I37" s="14">
        <f t="shared" si="7"/>
        <v>317.60000000000002</v>
      </c>
      <c r="J37" s="90">
        <v>320.38900000000001</v>
      </c>
      <c r="K37" s="85"/>
      <c r="L37" s="85"/>
      <c r="M37" s="83">
        <f t="shared" si="8"/>
        <v>320.38900000000001</v>
      </c>
      <c r="N37" s="83"/>
      <c r="O37" s="14">
        <f t="shared" si="9"/>
        <v>320.38900000000001</v>
      </c>
      <c r="P37" s="18">
        <f t="shared" si="4"/>
        <v>8.781486146095677E-3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92">
        <v>96</v>
      </c>
      <c r="E38" s="86">
        <v>1067.0999999999999</v>
      </c>
      <c r="F38" s="86">
        <v>104</v>
      </c>
      <c r="G38" s="83">
        <f t="shared" si="6"/>
        <v>1267.0999999999999</v>
      </c>
      <c r="H38" s="87"/>
      <c r="I38" s="26">
        <f t="shared" si="7"/>
        <v>1267.0999999999999</v>
      </c>
      <c r="J38" s="92">
        <v>127.497</v>
      </c>
      <c r="K38" s="86">
        <v>891.37099999999998</v>
      </c>
      <c r="L38" s="86">
        <v>235</v>
      </c>
      <c r="M38" s="87">
        <f t="shared" si="8"/>
        <v>1253.8679999999999</v>
      </c>
      <c r="N38" s="87"/>
      <c r="O38" s="26">
        <f t="shared" si="9"/>
        <v>1253.8679999999999</v>
      </c>
      <c r="P38" s="18">
        <f t="shared" si="4"/>
        <v>-1.0442743272038492E-2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7">
        <f>SUM(D35:D38)+SUM(D28:D32)</f>
        <v>5450</v>
      </c>
      <c r="E39" s="47">
        <f>SUM(E35:E38)+SUM(E28:E32)</f>
        <v>38540.300000000003</v>
      </c>
      <c r="F39" s="47">
        <f>SUM(F35:F38)+SUM(F28:F32)</f>
        <v>2155</v>
      </c>
      <c r="G39" s="175">
        <f>SUM(D39:F39)</f>
        <v>46145.3</v>
      </c>
      <c r="H39" s="48">
        <f>SUM(H28:H32)+SUM(H35:H38)</f>
        <v>150</v>
      </c>
      <c r="I39" s="49">
        <f>SUM(I35:I38)+SUM(I28:I32)</f>
        <v>46295.3</v>
      </c>
      <c r="J39" s="47">
        <f>SUM(J35:J38)+SUM(J28:J32)</f>
        <v>6015.2999999999993</v>
      </c>
      <c r="K39" s="47">
        <f>SUM(K35:K38)+SUM(K28:K32)</f>
        <v>42887.758999999998</v>
      </c>
      <c r="L39" s="47">
        <f>SUM(L35:L38)+SUM(L28:L32)</f>
        <v>2281.9499999999998</v>
      </c>
      <c r="M39" s="175">
        <f>SUM(J39:L39)</f>
        <v>51185.008999999991</v>
      </c>
      <c r="N39" s="48">
        <f>SUM(N28:N32)+SUM(N35:N38)</f>
        <v>250</v>
      </c>
      <c r="O39" s="49">
        <f>SUM(O35:O38)+SUM(O28:O32)</f>
        <v>51435.009000000005</v>
      </c>
      <c r="P39" s="50">
        <f t="shared" si="4"/>
        <v>0.11102010355262851</v>
      </c>
      <c r="Q39" s="51"/>
    </row>
    <row r="40" spans="1:17" ht="19.5" thickBot="1" x14ac:dyDescent="0.35">
      <c r="A40" s="5"/>
      <c r="B40" s="125" t="s">
        <v>49</v>
      </c>
      <c r="C40" s="126" t="s">
        <v>51</v>
      </c>
      <c r="D40" s="127">
        <f t="shared" ref="D40:O40" si="10">D24-D39</f>
        <v>0</v>
      </c>
      <c r="E40" s="127">
        <f t="shared" si="10"/>
        <v>0</v>
      </c>
      <c r="F40" s="127">
        <f t="shared" si="10"/>
        <v>0</v>
      </c>
      <c r="G40" s="138">
        <f t="shared" si="10"/>
        <v>0</v>
      </c>
      <c r="H40" s="138">
        <f t="shared" si="10"/>
        <v>0</v>
      </c>
      <c r="I40" s="139">
        <f t="shared" si="10"/>
        <v>0</v>
      </c>
      <c r="J40" s="127">
        <f t="shared" si="10"/>
        <v>0</v>
      </c>
      <c r="K40" s="127">
        <f t="shared" si="10"/>
        <v>0</v>
      </c>
      <c r="L40" s="127">
        <f t="shared" si="10"/>
        <v>0</v>
      </c>
      <c r="M40" s="138">
        <f t="shared" si="10"/>
        <v>0</v>
      </c>
      <c r="N40" s="138">
        <f t="shared" si="10"/>
        <v>0</v>
      </c>
      <c r="O40" s="139">
        <f t="shared" si="10"/>
        <v>0</v>
      </c>
      <c r="P40" s="128" t="e">
        <f t="shared" si="4"/>
        <v>#DIV/0!</v>
      </c>
      <c r="Q40" s="5"/>
    </row>
    <row r="41" spans="1:17" ht="15.75" thickBot="1" x14ac:dyDescent="0.3">
      <c r="A41" s="5"/>
      <c r="B41" s="129" t="s">
        <v>50</v>
      </c>
      <c r="C41" s="130" t="s">
        <v>67</v>
      </c>
      <c r="D41" s="131"/>
      <c r="E41" s="132"/>
      <c r="F41" s="132"/>
      <c r="G41" s="133"/>
      <c r="H41" s="134"/>
      <c r="I41" s="135">
        <f>I40-D16</f>
        <v>-5450</v>
      </c>
      <c r="J41" s="131"/>
      <c r="K41" s="132"/>
      <c r="L41" s="132"/>
      <c r="M41" s="133"/>
      <c r="N41" s="136"/>
      <c r="O41" s="135">
        <f>O40-J16</f>
        <v>-5457.6</v>
      </c>
      <c r="P41" s="137" t="e">
        <f>(#REF!-O41)/O41</f>
        <v>#REF!</v>
      </c>
      <c r="Q41" s="5"/>
    </row>
    <row r="42" spans="1:17" s="99" customFormat="1" ht="8.25" customHeight="1" thickBot="1" x14ac:dyDescent="0.3">
      <c r="A42" s="96"/>
      <c r="B42" s="97"/>
      <c r="C42" s="55"/>
      <c r="D42" s="98"/>
      <c r="E42" s="56"/>
      <c r="F42" s="56"/>
      <c r="G42" s="96"/>
      <c r="H42" s="56"/>
      <c r="I42" s="56"/>
      <c r="J42" s="98"/>
      <c r="K42" s="56"/>
      <c r="L42" s="56"/>
      <c r="M42" s="96"/>
      <c r="N42" s="56"/>
      <c r="O42" s="56"/>
      <c r="P42" s="58"/>
      <c r="Q42" s="96"/>
    </row>
    <row r="43" spans="1:17" s="99" customFormat="1" ht="15.75" thickBot="1" x14ac:dyDescent="0.3">
      <c r="A43" s="96"/>
      <c r="B43" s="101"/>
      <c r="C43" s="195" t="s">
        <v>90</v>
      </c>
      <c r="D43" s="124" t="s">
        <v>41</v>
      </c>
      <c r="E43" s="52" t="s">
        <v>91</v>
      </c>
      <c r="F43" s="53" t="s">
        <v>36</v>
      </c>
      <c r="G43" s="56"/>
      <c r="H43" s="56"/>
      <c r="I43" s="57"/>
      <c r="J43" s="195" t="s">
        <v>92</v>
      </c>
      <c r="K43" s="197"/>
      <c r="L43" s="198"/>
      <c r="M43" s="113" t="s">
        <v>41</v>
      </c>
      <c r="N43" s="114" t="s">
        <v>91</v>
      </c>
      <c r="O43" s="115" t="s">
        <v>36</v>
      </c>
      <c r="P43" s="58"/>
      <c r="Q43" s="96"/>
    </row>
    <row r="44" spans="1:17" s="4" customFormat="1" ht="15.75" thickBot="1" x14ac:dyDescent="0.3">
      <c r="A44" s="5"/>
      <c r="B44" s="101"/>
      <c r="C44" s="196"/>
      <c r="D44" s="105">
        <v>216.1</v>
      </c>
      <c r="E44" s="122">
        <v>216.1</v>
      </c>
      <c r="F44" s="123">
        <v>0</v>
      </c>
      <c r="G44" s="56"/>
      <c r="H44" s="56"/>
      <c r="I44" s="57"/>
      <c r="J44" s="196"/>
      <c r="K44" s="199"/>
      <c r="L44" s="200"/>
      <c r="M44" s="103">
        <v>223.60599999999999</v>
      </c>
      <c r="N44" s="103">
        <v>223.60599999999999</v>
      </c>
      <c r="O44" s="109">
        <v>0</v>
      </c>
      <c r="P44" s="58"/>
      <c r="Q44" s="96"/>
    </row>
    <row r="45" spans="1:17" s="100" customFormat="1" ht="8.25" customHeight="1" thickBot="1" x14ac:dyDescent="0.3">
      <c r="A45" s="96"/>
      <c r="B45" s="101"/>
      <c r="C45" s="55"/>
      <c r="D45" s="102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6"/>
    </row>
    <row r="46" spans="1:17" s="100" customFormat="1" ht="37.5" customHeight="1" thickBot="1" x14ac:dyDescent="0.3">
      <c r="A46" s="96"/>
      <c r="B46" s="101"/>
      <c r="C46" s="195" t="s">
        <v>94</v>
      </c>
      <c r="D46" s="106" t="s">
        <v>96</v>
      </c>
      <c r="E46" s="107" t="s">
        <v>93</v>
      </c>
      <c r="F46" s="56"/>
      <c r="G46" s="56"/>
      <c r="H46" s="56"/>
      <c r="I46" s="57"/>
      <c r="J46" s="195" t="s">
        <v>95</v>
      </c>
      <c r="K46" s="197"/>
      <c r="L46" s="197"/>
      <c r="M46" s="108" t="s">
        <v>96</v>
      </c>
      <c r="N46" s="202" t="s">
        <v>93</v>
      </c>
      <c r="O46" s="203"/>
      <c r="P46" s="58"/>
      <c r="Q46" s="96"/>
    </row>
    <row r="47" spans="1:17" ht="15.75" thickBot="1" x14ac:dyDescent="0.3">
      <c r="A47" s="5"/>
      <c r="B47" s="54"/>
      <c r="C47" s="201"/>
      <c r="D47" s="105">
        <v>0</v>
      </c>
      <c r="E47" s="110">
        <v>0</v>
      </c>
      <c r="F47" s="56"/>
      <c r="G47" s="56"/>
      <c r="H47" s="56"/>
      <c r="I47" s="57"/>
      <c r="J47" s="196"/>
      <c r="K47" s="199"/>
      <c r="L47" s="199"/>
      <c r="M47" s="104">
        <v>0</v>
      </c>
      <c r="N47" s="204">
        <v>0</v>
      </c>
      <c r="O47" s="205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1" t="s">
        <v>89</v>
      </c>
      <c r="D49" s="112" t="s">
        <v>76</v>
      </c>
      <c r="E49" s="112" t="s">
        <v>77</v>
      </c>
      <c r="F49" s="112" t="s">
        <v>78</v>
      </c>
      <c r="G49" s="112" t="s">
        <v>79</v>
      </c>
      <c r="H49" s="56"/>
      <c r="I49" s="118" t="s">
        <v>88</v>
      </c>
      <c r="J49" s="119"/>
      <c r="K49" s="119"/>
      <c r="L49" s="227"/>
      <c r="M49" s="227"/>
      <c r="N49" s="227"/>
      <c r="O49" s="227"/>
      <c r="P49" s="228"/>
      <c r="Q49" s="5"/>
    </row>
    <row r="50" spans="1:17" s="3" customFormat="1" x14ac:dyDescent="0.25">
      <c r="A50" s="5"/>
      <c r="B50" s="54"/>
      <c r="C50" s="59" t="s">
        <v>73</v>
      </c>
      <c r="D50" s="93"/>
      <c r="E50" s="93"/>
      <c r="F50" s="93"/>
      <c r="G50" s="60">
        <f>D50+E50-F50</f>
        <v>0</v>
      </c>
      <c r="H50" s="56"/>
      <c r="I50" s="229" t="s">
        <v>120</v>
      </c>
      <c r="J50" s="230"/>
      <c r="K50" s="230"/>
      <c r="L50" s="230"/>
      <c r="M50" s="230"/>
      <c r="N50" s="230"/>
      <c r="O50" s="230"/>
      <c r="P50" s="231"/>
      <c r="Q50" s="5"/>
    </row>
    <row r="51" spans="1:17" s="3" customFormat="1" x14ac:dyDescent="0.25">
      <c r="A51" s="5"/>
      <c r="B51" s="54"/>
      <c r="C51" s="59" t="s">
        <v>74</v>
      </c>
      <c r="D51" s="93">
        <v>845.30799999999999</v>
      </c>
      <c r="E51" s="93">
        <v>51.587000000000003</v>
      </c>
      <c r="F51" s="93">
        <v>812.995</v>
      </c>
      <c r="G51" s="60">
        <f t="shared" ref="G51:G54" si="11">D51+E51-F51</f>
        <v>83.899999999999977</v>
      </c>
      <c r="H51" s="56"/>
      <c r="I51" s="229" t="s">
        <v>111</v>
      </c>
      <c r="J51" s="230"/>
      <c r="K51" s="230"/>
      <c r="L51" s="230"/>
      <c r="M51" s="230"/>
      <c r="N51" s="230"/>
      <c r="O51" s="230"/>
      <c r="P51" s="231"/>
      <c r="Q51" s="5"/>
    </row>
    <row r="52" spans="1:17" s="3" customFormat="1" x14ac:dyDescent="0.25">
      <c r="A52" s="5"/>
      <c r="B52" s="54"/>
      <c r="C52" s="59" t="s">
        <v>75</v>
      </c>
      <c r="D52" s="93">
        <v>520.74199999999996</v>
      </c>
      <c r="E52" s="93">
        <v>320.38900000000001</v>
      </c>
      <c r="F52" s="93">
        <v>466.60599999999999</v>
      </c>
      <c r="G52" s="60">
        <f t="shared" si="11"/>
        <v>374.52499999999998</v>
      </c>
      <c r="H52" s="56"/>
      <c r="I52" s="229" t="s">
        <v>109</v>
      </c>
      <c r="J52" s="230"/>
      <c r="K52" s="230"/>
      <c r="L52" s="230"/>
      <c r="M52" s="230"/>
      <c r="N52" s="230"/>
      <c r="O52" s="230"/>
      <c r="P52" s="231"/>
      <c r="Q52" s="5"/>
    </row>
    <row r="53" spans="1:17" s="3" customFormat="1" x14ac:dyDescent="0.25">
      <c r="A53" s="5"/>
      <c r="B53" s="54"/>
      <c r="C53" s="59" t="s">
        <v>100</v>
      </c>
      <c r="D53" s="93">
        <v>34.167000000000002</v>
      </c>
      <c r="E53" s="93">
        <v>0</v>
      </c>
      <c r="F53" s="93">
        <v>15</v>
      </c>
      <c r="G53" s="60">
        <f t="shared" si="11"/>
        <v>19.167000000000002</v>
      </c>
      <c r="H53" s="56"/>
      <c r="I53" s="149" t="s">
        <v>110</v>
      </c>
      <c r="J53" s="150"/>
      <c r="K53" s="150"/>
      <c r="L53" s="150"/>
      <c r="M53" s="150"/>
      <c r="N53" s="150"/>
      <c r="O53" s="150"/>
      <c r="P53" s="151"/>
      <c r="Q53" s="5"/>
    </row>
    <row r="54" spans="1:17" s="3" customFormat="1" x14ac:dyDescent="0.25">
      <c r="A54" s="5"/>
      <c r="B54" s="54"/>
      <c r="C54" s="161" t="s">
        <v>101</v>
      </c>
      <c r="D54" s="93">
        <v>619.44600000000003</v>
      </c>
      <c r="E54" s="93">
        <v>590</v>
      </c>
      <c r="F54" s="93">
        <v>600</v>
      </c>
      <c r="G54" s="60">
        <f t="shared" si="11"/>
        <v>609.44599999999991</v>
      </c>
      <c r="H54" s="56"/>
      <c r="I54" s="232"/>
      <c r="J54" s="233"/>
      <c r="K54" s="233"/>
      <c r="L54" s="233"/>
      <c r="M54" s="233"/>
      <c r="N54" s="233"/>
      <c r="O54" s="233"/>
      <c r="P54" s="234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1" t="s">
        <v>80</v>
      </c>
      <c r="D56" s="112" t="s">
        <v>81</v>
      </c>
      <c r="E56" s="112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4">
        <v>78.19</v>
      </c>
      <c r="E57" s="94">
        <v>77.69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184"/>
      <c r="D58" s="185"/>
      <c r="E58" s="185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7" t="s">
        <v>54</v>
      </c>
      <c r="C59" s="116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8"/>
      <c r="Q59" s="5"/>
    </row>
    <row r="60" spans="1:17" s="3" customFormat="1" x14ac:dyDescent="0.25">
      <c r="A60" s="5"/>
      <c r="B60" s="141" t="s">
        <v>98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3"/>
      <c r="Q60" s="5"/>
    </row>
    <row r="61" spans="1:17" s="3" customFormat="1" x14ac:dyDescent="0.25">
      <c r="A61" s="5"/>
      <c r="B61" s="188" t="s">
        <v>113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9"/>
      <c r="Q61" s="5"/>
    </row>
    <row r="62" spans="1:17" s="3" customFormat="1" x14ac:dyDescent="0.25">
      <c r="A62" s="5"/>
      <c r="B62" s="176" t="s">
        <v>121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8"/>
      <c r="Q62" s="5"/>
    </row>
    <row r="63" spans="1:17" s="3" customFormat="1" x14ac:dyDescent="0.25">
      <c r="A63" s="5"/>
      <c r="B63" s="188" t="s">
        <v>99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9"/>
      <c r="Q63" s="5"/>
    </row>
    <row r="64" spans="1:17" s="3" customFormat="1" x14ac:dyDescent="0.25">
      <c r="A64" s="5"/>
      <c r="B64" s="188" t="s">
        <v>117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9"/>
      <c r="Q64" s="5"/>
    </row>
    <row r="65" spans="1:17" s="3" customFormat="1" x14ac:dyDescent="0.25">
      <c r="A65" s="5"/>
      <c r="B65" s="188" t="s">
        <v>116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9"/>
      <c r="Q65" s="5"/>
    </row>
    <row r="66" spans="1:17" s="3" customFormat="1" x14ac:dyDescent="0.25">
      <c r="A66" s="5"/>
      <c r="B66" s="176" t="s">
        <v>114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8"/>
      <c r="Q66" s="5"/>
    </row>
    <row r="67" spans="1:17" s="3" customFormat="1" x14ac:dyDescent="0.25">
      <c r="A67" s="5"/>
      <c r="B67" s="170" t="s">
        <v>115</v>
      </c>
      <c r="C67" s="145"/>
      <c r="D67" s="168"/>
      <c r="E67" s="168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8"/>
      <c r="Q67" s="5"/>
    </row>
    <row r="68" spans="1:17" s="3" customFormat="1" x14ac:dyDescent="0.25">
      <c r="A68" s="5"/>
      <c r="B68" s="180" t="s">
        <v>132</v>
      </c>
      <c r="C68" s="145"/>
      <c r="D68" s="168"/>
      <c r="E68" s="168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5"/>
    </row>
    <row r="69" spans="1:17" s="3" customFormat="1" x14ac:dyDescent="0.25">
      <c r="A69" s="5"/>
      <c r="B69" s="180" t="s">
        <v>133</v>
      </c>
      <c r="C69" s="145"/>
      <c r="D69" s="168"/>
      <c r="E69" s="168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8"/>
      <c r="Q69" s="5"/>
    </row>
    <row r="70" spans="1:17" s="3" customFormat="1" x14ac:dyDescent="0.25">
      <c r="A70" s="5"/>
      <c r="B70" s="170" t="s">
        <v>118</v>
      </c>
      <c r="C70" s="145"/>
      <c r="D70" s="168"/>
      <c r="E70" s="168"/>
      <c r="F70" s="177"/>
      <c r="G70" s="177"/>
      <c r="H70" s="147"/>
      <c r="I70" s="147"/>
      <c r="J70" s="147"/>
      <c r="K70" s="147"/>
      <c r="L70" s="147"/>
      <c r="M70" s="147"/>
      <c r="N70" s="147"/>
      <c r="O70" s="147"/>
      <c r="P70" s="148"/>
      <c r="Q70" s="5"/>
    </row>
    <row r="71" spans="1:17" s="3" customFormat="1" x14ac:dyDescent="0.25">
      <c r="A71" s="5"/>
      <c r="B71" s="182" t="s">
        <v>119</v>
      </c>
      <c r="C71" s="162"/>
      <c r="D71" s="183"/>
      <c r="E71" s="183"/>
      <c r="F71" s="179"/>
      <c r="G71" s="179"/>
      <c r="H71" s="152"/>
      <c r="I71" s="152"/>
      <c r="J71" s="152"/>
      <c r="K71" s="152"/>
      <c r="L71" s="152"/>
      <c r="M71" s="152"/>
      <c r="N71" s="152"/>
      <c r="O71" s="152"/>
      <c r="P71" s="153"/>
      <c r="Q71" s="5"/>
    </row>
    <row r="72" spans="1:17" s="3" customFormat="1" x14ac:dyDescent="0.25">
      <c r="A72" s="96"/>
      <c r="B72" s="164"/>
      <c r="C72" s="163"/>
      <c r="D72" s="164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96"/>
    </row>
    <row r="73" spans="1:17" s="3" customFormat="1" x14ac:dyDescent="0.25">
      <c r="A73" s="96"/>
      <c r="B73" s="164"/>
      <c r="C73" s="163"/>
      <c r="D73" s="164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96"/>
    </row>
    <row r="74" spans="1:17" s="3" customFormat="1" x14ac:dyDescent="0.25">
      <c r="A74" s="96"/>
      <c r="B74" s="117" t="s">
        <v>102</v>
      </c>
      <c r="C74" s="171"/>
      <c r="D74" s="169"/>
      <c r="E74" s="169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7"/>
      <c r="Q74" s="96"/>
    </row>
    <row r="75" spans="1:17" s="3" customFormat="1" x14ac:dyDescent="0.25">
      <c r="A75" s="96"/>
      <c r="B75" s="144" t="s">
        <v>54</v>
      </c>
      <c r="C75" s="100"/>
      <c r="D75" s="100"/>
      <c r="E75" s="100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8"/>
      <c r="Q75" s="96"/>
    </row>
    <row r="76" spans="1:17" s="3" customFormat="1" x14ac:dyDescent="0.25">
      <c r="A76" s="96"/>
      <c r="B76" s="181" t="s">
        <v>122</v>
      </c>
      <c r="C76" s="168"/>
      <c r="D76" s="2"/>
      <c r="E76" s="2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8"/>
      <c r="Q76" s="96"/>
    </row>
    <row r="77" spans="1:17" s="3" customFormat="1" x14ac:dyDescent="0.25">
      <c r="A77" s="96"/>
      <c r="B77" s="144" t="s">
        <v>55</v>
      </c>
      <c r="C77" s="145"/>
      <c r="D77" s="2"/>
      <c r="E77" s="2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8"/>
      <c r="Q77" s="96"/>
    </row>
    <row r="78" spans="1:17" s="3" customFormat="1" x14ac:dyDescent="0.25">
      <c r="A78" s="96"/>
      <c r="B78" s="144" t="s">
        <v>107</v>
      </c>
      <c r="C78" s="145"/>
      <c r="D78" s="2"/>
      <c r="E78" s="2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8"/>
      <c r="Q78" s="96"/>
    </row>
    <row r="79" spans="1:17" s="3" customFormat="1" x14ac:dyDescent="0.25">
      <c r="A79" s="96"/>
      <c r="B79" s="2" t="s">
        <v>112</v>
      </c>
      <c r="C79" s="145"/>
      <c r="D79" s="2"/>
      <c r="E79" s="2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8"/>
      <c r="Q79" s="96"/>
    </row>
    <row r="80" spans="1:17" s="3" customFormat="1" x14ac:dyDescent="0.25">
      <c r="A80" s="96"/>
      <c r="B80" s="180"/>
      <c r="C80" s="145"/>
      <c r="D80" s="168"/>
      <c r="E80" s="168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8"/>
      <c r="Q80" s="96"/>
    </row>
    <row r="81" spans="1:17" s="3" customFormat="1" x14ac:dyDescent="0.25">
      <c r="A81" s="96"/>
      <c r="B81" s="180"/>
      <c r="C81" s="145"/>
      <c r="D81" s="168"/>
      <c r="E81" s="168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8"/>
      <c r="Q81" s="96"/>
    </row>
    <row r="82" spans="1:17" s="3" customFormat="1" x14ac:dyDescent="0.25">
      <c r="A82" s="5"/>
      <c r="B82" s="144" t="s">
        <v>108</v>
      </c>
      <c r="C82" s="2"/>
      <c r="D82" s="2"/>
      <c r="E82" s="2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8"/>
      <c r="Q82" s="5"/>
    </row>
    <row r="83" spans="1:17" s="3" customFormat="1" x14ac:dyDescent="0.25">
      <c r="A83" s="5"/>
      <c r="B83" s="144" t="s">
        <v>123</v>
      </c>
      <c r="C83" s="2"/>
      <c r="D83" s="2"/>
      <c r="E83" s="2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8"/>
      <c r="Q83" s="5"/>
    </row>
    <row r="84" spans="1:17" s="3" customFormat="1" x14ac:dyDescent="0.25">
      <c r="A84" s="5"/>
      <c r="B84" s="144" t="s">
        <v>124</v>
      </c>
      <c r="C84" s="2"/>
      <c r="D84" s="2"/>
      <c r="E84" s="2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8"/>
      <c r="Q84" s="5"/>
    </row>
    <row r="85" spans="1:17" s="3" customFormat="1" x14ac:dyDescent="0.25">
      <c r="A85" s="5"/>
      <c r="B85" s="144" t="s">
        <v>125</v>
      </c>
      <c r="C85" s="2"/>
      <c r="D85" s="2"/>
      <c r="E85" s="2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8"/>
      <c r="Q85" s="5"/>
    </row>
    <row r="86" spans="1:17" s="3" customFormat="1" x14ac:dyDescent="0.25">
      <c r="A86" s="5"/>
      <c r="B86" s="144" t="s">
        <v>126</v>
      </c>
      <c r="C86" s="2"/>
      <c r="D86" s="2"/>
      <c r="E86" s="2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8"/>
      <c r="Q86" s="5"/>
    </row>
    <row r="87" spans="1:17" s="3" customFormat="1" x14ac:dyDescent="0.25">
      <c r="A87" s="5"/>
      <c r="B87" s="144" t="s">
        <v>127</v>
      </c>
      <c r="C87" s="2"/>
      <c r="D87" s="2"/>
      <c r="E87" s="2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8"/>
      <c r="Q87" s="5"/>
    </row>
    <row r="88" spans="1:17" s="3" customFormat="1" x14ac:dyDescent="0.25">
      <c r="A88" s="5"/>
      <c r="B88" s="144"/>
      <c r="C88" s="2"/>
      <c r="D88" s="2"/>
      <c r="E88" s="2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8"/>
      <c r="Q88" s="5"/>
    </row>
    <row r="89" spans="1:17" s="3" customFormat="1" x14ac:dyDescent="0.25">
      <c r="A89" s="5"/>
      <c r="B89" s="144"/>
      <c r="C89" s="2"/>
      <c r="D89" s="2"/>
      <c r="E89" s="2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8"/>
      <c r="Q89" s="5"/>
    </row>
    <row r="90" spans="1:17" s="3" customFormat="1" x14ac:dyDescent="0.25">
      <c r="A90" s="5"/>
      <c r="B90" s="174"/>
      <c r="C90" s="168"/>
      <c r="D90" s="2"/>
      <c r="E90" s="2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8"/>
      <c r="Q90" s="5"/>
    </row>
    <row r="91" spans="1:17" s="3" customFormat="1" x14ac:dyDescent="0.25">
      <c r="A91" s="5"/>
      <c r="B91" s="144"/>
      <c r="C91" s="2"/>
      <c r="D91" s="2"/>
      <c r="E91" s="2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8"/>
      <c r="Q91" s="5"/>
    </row>
    <row r="92" spans="1:17" s="3" customFormat="1" x14ac:dyDescent="0.25">
      <c r="A92" s="5"/>
      <c r="B92" s="146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5"/>
    </row>
    <row r="93" spans="1:17" s="3" customFormat="1" x14ac:dyDescent="0.25">
      <c r="A93" s="5"/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8"/>
      <c r="Q93" s="5"/>
    </row>
    <row r="94" spans="1:17" s="3" customFormat="1" x14ac:dyDescent="0.25">
      <c r="A94" s="5"/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8"/>
      <c r="Q94" s="5"/>
    </row>
    <row r="95" spans="1:17" s="3" customFormat="1" x14ac:dyDescent="0.25">
      <c r="A95" s="5"/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8"/>
      <c r="Q95" s="5"/>
    </row>
    <row r="96" spans="1:17" s="3" customFormat="1" x14ac:dyDescent="0.25">
      <c r="A96" s="5"/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8"/>
      <c r="Q96" s="5"/>
    </row>
    <row r="97" spans="1:17" s="3" customFormat="1" x14ac:dyDescent="0.25">
      <c r="A97" s="5"/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8"/>
      <c r="Q97" s="5"/>
    </row>
    <row r="98" spans="1:17" s="3" customFormat="1" x14ac:dyDescent="0.25">
      <c r="A98" s="5"/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8"/>
      <c r="Q98" s="5"/>
    </row>
    <row r="99" spans="1:17" s="3" customFormat="1" x14ac:dyDescent="0.25">
      <c r="A99" s="5"/>
      <c r="B99" s="146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8"/>
      <c r="Q99" s="5"/>
    </row>
    <row r="100" spans="1:17" s="3" customFormat="1" x14ac:dyDescent="0.25">
      <c r="A100" s="5"/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8"/>
      <c r="Q100" s="5"/>
    </row>
    <row r="101" spans="1:17" s="3" customFormat="1" x14ac:dyDescent="0.25">
      <c r="A101" s="5"/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8"/>
      <c r="Q101" s="5"/>
    </row>
    <row r="102" spans="1:17" s="3" customFormat="1" x14ac:dyDescent="0.25">
      <c r="A102" s="5"/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8"/>
      <c r="Q102" s="5"/>
    </row>
    <row r="103" spans="1:17" s="3" customFormat="1" x14ac:dyDescent="0.25">
      <c r="A103" s="5"/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8"/>
      <c r="Q103" s="5"/>
    </row>
    <row r="104" spans="1:17" s="3" customFormat="1" x14ac:dyDescent="0.25">
      <c r="A104" s="5"/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8"/>
      <c r="Q104" s="5"/>
    </row>
    <row r="105" spans="1:17" s="3" customFormat="1" x14ac:dyDescent="0.25">
      <c r="A105" s="5"/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8"/>
      <c r="Q105" s="5"/>
    </row>
    <row r="106" spans="1:17" s="3" customFormat="1" x14ac:dyDescent="0.25">
      <c r="A106" s="5"/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8"/>
      <c r="Q106" s="5"/>
    </row>
    <row r="107" spans="1:17" s="3" customFormat="1" x14ac:dyDescent="0.25">
      <c r="A107" s="5"/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8"/>
      <c r="Q107" s="5"/>
    </row>
    <row r="108" spans="1:17" s="3" customFormat="1" x14ac:dyDescent="0.25">
      <c r="A108" s="5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8"/>
      <c r="Q108" s="5"/>
    </row>
    <row r="109" spans="1:17" s="3" customFormat="1" x14ac:dyDescent="0.25">
      <c r="A109" s="5"/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8"/>
      <c r="Q109" s="5"/>
    </row>
    <row r="110" spans="1:17" s="3" customFormat="1" x14ac:dyDescent="0.25">
      <c r="A110" s="5"/>
      <c r="B110" s="146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8"/>
      <c r="Q110" s="5"/>
    </row>
    <row r="111" spans="1:17" s="3" customFormat="1" x14ac:dyDescent="0.25">
      <c r="A111" s="5"/>
      <c r="B111" s="146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8"/>
      <c r="Q111" s="5"/>
    </row>
    <row r="112" spans="1:17" s="3" customFormat="1" x14ac:dyDescent="0.25">
      <c r="A112" s="5"/>
      <c r="B112" s="146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8"/>
      <c r="Q112" s="5"/>
    </row>
    <row r="113" spans="1:17" s="3" customFormat="1" x14ac:dyDescent="0.25">
      <c r="A113" s="5"/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8"/>
      <c r="Q113" s="5"/>
    </row>
    <row r="114" spans="1:17" s="3" customFormat="1" x14ac:dyDescent="0.25">
      <c r="A114" s="5"/>
      <c r="B114" s="190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2"/>
      <c r="Q114" s="5"/>
    </row>
    <row r="115" spans="1:17" s="3" customFormat="1" x14ac:dyDescent="0.25">
      <c r="A115" s="5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5"/>
    </row>
    <row r="116" spans="1:17" s="3" customFormat="1" x14ac:dyDescent="0.25">
      <c r="A116" s="5"/>
      <c r="B116" s="61" t="s">
        <v>87</v>
      </c>
      <c r="C116" s="140">
        <v>43664</v>
      </c>
      <c r="D116" s="61" t="s">
        <v>83</v>
      </c>
      <c r="E116" s="186" t="s">
        <v>128</v>
      </c>
      <c r="F116" s="186"/>
      <c r="G116" s="186"/>
      <c r="H116" s="61"/>
      <c r="I116" s="61" t="s">
        <v>84</v>
      </c>
      <c r="J116" s="187" t="s">
        <v>129</v>
      </c>
      <c r="K116" s="187"/>
      <c r="L116" s="187"/>
      <c r="M116" s="187"/>
      <c r="N116" s="61"/>
      <c r="O116" s="61"/>
      <c r="P116" s="61"/>
      <c r="Q116" s="5"/>
    </row>
    <row r="117" spans="1:17" s="3" customFormat="1" ht="7.5" customHeight="1" x14ac:dyDescent="0.25">
      <c r="A117" s="5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5"/>
    </row>
    <row r="118" spans="1:17" s="3" customFormat="1" x14ac:dyDescent="0.25">
      <c r="A118" s="5"/>
      <c r="B118" s="61"/>
      <c r="C118" s="61"/>
      <c r="D118" s="61" t="s">
        <v>86</v>
      </c>
      <c r="E118" s="63"/>
      <c r="F118" s="63"/>
      <c r="G118" s="63"/>
      <c r="H118" s="61"/>
      <c r="I118" s="61" t="s">
        <v>86</v>
      </c>
      <c r="J118" s="62"/>
      <c r="K118" s="62"/>
      <c r="L118" s="62"/>
      <c r="M118" s="62"/>
      <c r="N118" s="61"/>
      <c r="O118" s="61"/>
      <c r="P118" s="61"/>
      <c r="Q118" s="5"/>
    </row>
    <row r="119" spans="1:17" s="3" customFormat="1" x14ac:dyDescent="0.25">
      <c r="A119" s="5"/>
      <c r="B119" s="61"/>
      <c r="C119" s="61"/>
      <c r="D119" s="61"/>
      <c r="E119" s="63"/>
      <c r="F119" s="63"/>
      <c r="G119" s="63"/>
      <c r="H119" s="61"/>
      <c r="I119" s="61"/>
      <c r="J119" s="62"/>
      <c r="K119" s="62"/>
      <c r="L119" s="62"/>
      <c r="M119" s="62"/>
      <c r="N119" s="61"/>
      <c r="O119" s="61"/>
      <c r="P119" s="61"/>
      <c r="Q119" s="5"/>
    </row>
    <row r="120" spans="1:17" s="3" customFormat="1" x14ac:dyDescent="0.25">
      <c r="A120" s="5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5"/>
    </row>
    <row r="121" spans="1:17" s="3" customFormat="1" x14ac:dyDescent="0.25">
      <c r="A121" s="5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5"/>
    </row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hidden="1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hidden="1" x14ac:dyDescent="0.25"/>
    <row r="153" hidden="1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3:P63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16:G116"/>
    <mergeCell ref="J116:M116"/>
    <mergeCell ref="B64:P64"/>
    <mergeCell ref="B114:P114"/>
    <mergeCell ref="B65:P65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2019-07-18T09:55:00Z</cp:lastPrinted>
  <dcterms:created xsi:type="dcterms:W3CDTF">2017-02-23T12:10:09Z</dcterms:created>
  <dcterms:modified xsi:type="dcterms:W3CDTF">2019-07-19T08:55:54Z</dcterms:modified>
</cp:coreProperties>
</file>