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  <sheet name="List1" sheetId="4" r:id="rId2"/>
  </sheets>
  <definedNames>
    <definedName name="_xlnm.Print_Area" localSheetId="0">'návrh změny rozpočtu '!$A$1:$Q$114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20" i="3" l="1"/>
  <c r="I20" i="3" s="1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<sst xmlns="http://schemas.openxmlformats.org/spreadsheetml/2006/main" count="158" uniqueCount="128">
  <si>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</si>
  <si>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</si>
  <si>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</si>
  <si>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</si>
  <si>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</si>
  <si>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</si>
  <si>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</si>
  <si>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</si>
  <si>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</si>
  <si>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</si>
  <si>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</si>
  <si>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</si>
  <si>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</si>
  <si>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</si>
  <si>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</si>
  <si>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</si>
  <si>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</si>
  <si>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</si>
  <si>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</si>
  <si>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</si>
  <si>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</si>
  <si>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</si>
  <si>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</si>
  <si>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</si>
  <si>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</si>
  <si>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</si>
  <si>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</si>
  <si>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</si>
  <si>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</si>
  <si>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</si>
  <si>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</si>
  <si>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</si>
  <si>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</si>
  <si>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</si>
  <si>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</si>
  <si>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</si>
  <si>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</si>
  <si>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</si>
  <si>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</si>
  <si>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</si>
  <si>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</si>
  <si>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</si>
  <si>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</si>
  <si>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</si>
  <si>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</si>
  <si>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</si>
  <si>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</si>
  <si>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</si>
  <si>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</si>
  <si>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</si>
  <si>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</si>
  <si>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</si>
  <si>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</si>
  <si>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</si>
  <si>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</si>
  <si>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</si>
  <si>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</si>
  <si>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</si>
  <si>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</si>
  <si>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</si>
  <si>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</si>
  <si>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</si>
  <si>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</si>
  <si>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</si>
  <si>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</si>
  <si>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</si>
  <si>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</si>
  <si>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</si>
  <si>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</si>
  <si>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</si>
  <si>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</si>
  <si>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</si>
  <si>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</si>
  <si>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</si>
  <si>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</si>
  <si>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</si>
  <si>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</si>
  <si>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</si>
  <si>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</si>
  <si>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</si>
  <si>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</si>
  <si>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</si>
  <si>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</si>
  <si>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</si>
  <si>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</si>
  <si>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</si>
  <si>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</si>
  <si>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</si>
  <si>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</si>
  <si>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</si>
  <si>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</si>
  <si>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</si>
  <si>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</si>
  <si>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</si>
  <si>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</si>
  <si>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</si>
  <si>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</si>
  <si>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</si>
  <si>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</si>
  <si>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</si>
  <si>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</si>
  <si>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</si>
  <si>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</si>
  <si>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</si>
  <si>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</si>
  <si>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</si>
  <si>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</si>
  <si>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Ve sloupci Návrh změny rozpočtu 2019 jsou vykázány úpravy v souvislosti se zaslanými finančními prostředky</t>
  </si>
  <si>
    <t xml:space="preserve">RF - čerpání na posílení rozpočtu na hlavní činnost - vyúčtování tepla a TUV 2018 Kč 144.635,70 </t>
  </si>
  <si>
    <t xml:space="preserve">IF -nákup kopírky a mycího podlahového stroje; odvod zřizovateli Kč 670 930,- </t>
  </si>
  <si>
    <t>FO - příděl ze ZHV 2018</t>
  </si>
  <si>
    <t>FKSP - příděly vyšší - navýšený rozpočet na mzdy z KÚ, z MMCH</t>
  </si>
  <si>
    <t>ŠABLONY II:   Kč 1.559,366 tis.</t>
  </si>
  <si>
    <t>Úřad práce - vytvoření prac.příležitostí v rámci veřejně prospěšných prací   Kč 99,9 tis.</t>
  </si>
  <si>
    <t xml:space="preserve">Účelový příspěvek zřizovatele ve výši 780 tis. se skládá z částky 64,4 tis. - prevence patologických jevů; 450,5 tis.posílení platů na podporu vzdělávání; 265,1 tis.posílení platů - nevhodné sociokulturní protředí </t>
  </si>
  <si>
    <t xml:space="preserve">Na straně výnosů i nákladů dochází ke změně v celkové výši  6.517,7 tis. Kč.   </t>
  </si>
  <si>
    <t>Rozpočet dotací z KÚ:   Kč 35.532,212 tis.</t>
  </si>
  <si>
    <t>Věra Buchtová</t>
  </si>
  <si>
    <t>Ing. Vladimíra Nováková</t>
  </si>
  <si>
    <t>zvýšení nákladů:</t>
  </si>
  <si>
    <t>502 - energie - zvýšení o doplatek na teplo a TUV  (pokryto čerpáním RF)</t>
  </si>
  <si>
    <t>518 - služby - zvýšení o náklady na správu IT - zajištěna dodavatelsky; navýšení nákladů na zpracování mezd, ostrahu objektu ZŠ, praní prádla šk.jídelny (s ohledem na hygienu) - náklady pokryty snížením nákladů za  501- materiál a 511 - opravy (některé opravy přesunuty z úsporných opatření na příští rok)</t>
  </si>
  <si>
    <t>521 - mzdy - navýšení o poskytnutý příspěvek na posílení platů z MMCh - UZ 702</t>
  </si>
  <si>
    <t>524 - odvody z mezd - souvisí s posílením platů</t>
  </si>
  <si>
    <t>551 - odpisy - navýšeny o odpisy nově nakoupený IM - pokryto za úspor za materiál a opravy</t>
  </si>
  <si>
    <t>ostatní náklady - navýšení souvisí s posílením platů (527 - příděl FKSP)</t>
  </si>
  <si>
    <t>Základní škola Chomutov, Březenecká 4679</t>
  </si>
  <si>
    <t>Březenecká 4679, 430 04 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</si>
</sst>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9"/>
  <sheetViews>
    <sheetView showGridLines="0" tabSelected="1" topLeftCell="B67" zoomScale="80" zoomScaleNormal="80" zoomScaleSheetLayoutView="80" workbookViewId="0">
      <selection activeCell="I52" sqref="I52:P5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9" t="s">
        <v>126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46789766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90" t="s">
        <v>127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2" t="s">
        <v>37</v>
      </c>
      <c r="C10" s="209" t="s">
        <v>38</v>
      </c>
      <c r="D10" s="214" t="s">
        <v>104</v>
      </c>
      <c r="E10" s="215"/>
      <c r="F10" s="215"/>
      <c r="G10" s="215"/>
      <c r="H10" s="215"/>
      <c r="I10" s="216"/>
      <c r="J10" s="214" t="s">
        <v>105</v>
      </c>
      <c r="K10" s="215"/>
      <c r="L10" s="215"/>
      <c r="M10" s="215"/>
      <c r="N10" s="215"/>
      <c r="O10" s="216"/>
      <c r="P10" s="203" t="s">
        <v>72</v>
      </c>
      <c r="Q10" s="5"/>
    </row>
    <row r="11" spans="1:19" ht="30.75" thickBot="1" x14ac:dyDescent="0.3">
      <c r="A11" s="5"/>
      <c r="B11" s="253"/>
      <c r="C11" s="210"/>
      <c r="D11" s="217" t="s">
        <v>39</v>
      </c>
      <c r="E11" s="218"/>
      <c r="F11" s="218"/>
      <c r="G11" s="219"/>
      <c r="H11" s="9" t="s">
        <v>40</v>
      </c>
      <c r="I11" s="9" t="s">
        <v>63</v>
      </c>
      <c r="J11" s="217" t="s">
        <v>39</v>
      </c>
      <c r="K11" s="218"/>
      <c r="L11" s="218"/>
      <c r="M11" s="219"/>
      <c r="N11" s="9" t="s">
        <v>40</v>
      </c>
      <c r="O11" s="9" t="s">
        <v>63</v>
      </c>
      <c r="P11" s="204"/>
      <c r="Q11" s="5"/>
    </row>
    <row r="12" spans="1:19" ht="15.75" thickBot="1" x14ac:dyDescent="0.3">
      <c r="A12" s="5"/>
      <c r="B12" s="253"/>
      <c r="C12" s="220"/>
      <c r="D12" s="211" t="s">
        <v>64</v>
      </c>
      <c r="E12" s="212"/>
      <c r="F12" s="212"/>
      <c r="G12" s="212"/>
      <c r="H12" s="212"/>
      <c r="I12" s="213"/>
      <c r="J12" s="211" t="s">
        <v>64</v>
      </c>
      <c r="K12" s="212"/>
      <c r="L12" s="212"/>
      <c r="M12" s="212"/>
      <c r="N12" s="212"/>
      <c r="O12" s="213"/>
      <c r="P12" s="204"/>
      <c r="Q12" s="5"/>
    </row>
    <row r="13" spans="1:19" ht="15.75" thickBot="1" x14ac:dyDescent="0.3">
      <c r="A13" s="5"/>
      <c r="B13" s="254"/>
      <c r="C13" s="221"/>
      <c r="D13" s="222" t="s">
        <v>59</v>
      </c>
      <c r="E13" s="223"/>
      <c r="F13" s="223"/>
      <c r="G13" s="248" t="s">
        <v>65</v>
      </c>
      <c r="H13" s="250" t="s">
        <v>68</v>
      </c>
      <c r="I13" s="234" t="s">
        <v>64</v>
      </c>
      <c r="J13" s="222" t="s">
        <v>59</v>
      </c>
      <c r="K13" s="223"/>
      <c r="L13" s="223"/>
      <c r="M13" s="248" t="s">
        <v>65</v>
      </c>
      <c r="N13" s="250" t="s">
        <v>68</v>
      </c>
      <c r="O13" s="234" t="s">
        <v>64</v>
      </c>
      <c r="P13" s="204"/>
      <c r="Q13" s="5"/>
    </row>
    <row r="14" spans="1:19" ht="15.75" thickBot="1" x14ac:dyDescent="0.3">
      <c r="A14" s="5"/>
      <c r="B14" s="10"/>
      <c r="C14" s="11"/>
      <c r="D14" s="174" t="s">
        <v>60</v>
      </c>
      <c r="E14" s="175" t="s">
        <v>102</v>
      </c>
      <c r="F14" s="175" t="s">
        <v>61</v>
      </c>
      <c r="G14" s="249"/>
      <c r="H14" s="251"/>
      <c r="I14" s="235"/>
      <c r="J14" s="174" t="s">
        <v>60</v>
      </c>
      <c r="K14" s="175" t="s">
        <v>102</v>
      </c>
      <c r="L14" s="175" t="s">
        <v>61</v>
      </c>
      <c r="M14" s="249"/>
      <c r="N14" s="251"/>
      <c r="O14" s="235"/>
      <c r="P14" s="205"/>
      <c r="Q14" s="5"/>
    </row>
    <row r="15" spans="1:19" x14ac:dyDescent="0.25">
      <c r="A15" s="5"/>
      <c r="B15" s="39" t="s">
        <v>0</v>
      </c>
      <c r="C15" s="154" t="s">
        <v>52</v>
      </c>
      <c r="D15" s="12"/>
      <c r="E15" s="13"/>
      <c r="F15" s="64">
        <v>2045</v>
      </c>
      <c r="G15" s="71">
        <f>SUM(D15:F15)</f>
        <v>2045</v>
      </c>
      <c r="H15" s="74">
        <v>273</v>
      </c>
      <c r="I15" s="14">
        <f>G15+H15</f>
        <v>2318</v>
      </c>
      <c r="J15" s="12"/>
      <c r="K15" s="13"/>
      <c r="L15" s="64">
        <v>2045</v>
      </c>
      <c r="M15" s="71">
        <f t="shared" ref="M15:M23" si="0">SUM(J15:L15)</f>
        <v>2045</v>
      </c>
      <c r="N15" s="74">
        <v>273</v>
      </c>
      <c r="O15" s="14">
        <f>M15+N15</f>
        <v>2318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5" t="s">
        <v>62</v>
      </c>
      <c r="D16" s="65">
        <v>4773</v>
      </c>
      <c r="E16" s="17"/>
      <c r="F16" s="17"/>
      <c r="G16" s="72">
        <f t="shared" ref="G16:G23" si="1">SUM(D16:F16)</f>
        <v>4773</v>
      </c>
      <c r="H16" s="75"/>
      <c r="I16" s="14">
        <f t="shared" ref="I16:I23" si="2">G16+H16</f>
        <v>4773</v>
      </c>
      <c r="J16" s="65">
        <v>4773.6000000000004</v>
      </c>
      <c r="K16" s="17"/>
      <c r="L16" s="17"/>
      <c r="M16" s="72">
        <f t="shared" si="0"/>
        <v>4773.6000000000004</v>
      </c>
      <c r="N16" s="75"/>
      <c r="O16" s="14">
        <f t="shared" ref="O16:O20" si="3">M16+N16</f>
        <v>4773.6000000000004</v>
      </c>
      <c r="P16" s="18">
        <f t="shared" ref="P16:P40" si="4">(O16-I16)/I16</f>
        <v>1.2570710245136471E-4</v>
      </c>
      <c r="Q16" s="5"/>
    </row>
    <row r="17" spans="1:17" x14ac:dyDescent="0.25">
      <c r="A17" s="5"/>
      <c r="B17" s="16" t="s">
        <v>3</v>
      </c>
      <c r="C17" s="156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811</v>
      </c>
      <c r="K17" s="19"/>
      <c r="L17" s="19"/>
      <c r="M17" s="72">
        <f t="shared" si="0"/>
        <v>811</v>
      </c>
      <c r="N17" s="76"/>
      <c r="O17" s="14">
        <f t="shared" si="3"/>
        <v>811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7" t="s">
        <v>53</v>
      </c>
      <c r="D18" s="20"/>
      <c r="E18" s="67">
        <v>31657</v>
      </c>
      <c r="F18" s="19"/>
      <c r="G18" s="72">
        <f t="shared" si="1"/>
        <v>31657</v>
      </c>
      <c r="H18" s="74"/>
      <c r="I18" s="14">
        <f t="shared" si="2"/>
        <v>31657</v>
      </c>
      <c r="J18" s="20"/>
      <c r="K18" s="67">
        <v>37218.5</v>
      </c>
      <c r="L18" s="19"/>
      <c r="M18" s="72">
        <f t="shared" si="0"/>
        <v>37218.5</v>
      </c>
      <c r="N18" s="74"/>
      <c r="O18" s="14">
        <f t="shared" si="3"/>
        <v>37218.5</v>
      </c>
      <c r="P18" s="18">
        <f t="shared" si="4"/>
        <v>0.17567994440408125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8" t="s">
        <v>47</v>
      </c>
      <c r="D20" s="20"/>
      <c r="E20" s="17"/>
      <c r="F20" s="69">
        <v>25</v>
      </c>
      <c r="G20" s="72">
        <f t="shared" si="1"/>
        <v>25</v>
      </c>
      <c r="H20" s="77"/>
      <c r="I20" s="14">
        <f t="shared" si="2"/>
        <v>25</v>
      </c>
      <c r="J20" s="20">
        <v>144.6</v>
      </c>
      <c r="K20" s="17"/>
      <c r="L20" s="69">
        <v>25</v>
      </c>
      <c r="M20" s="72">
        <f t="shared" si="0"/>
        <v>169.6</v>
      </c>
      <c r="N20" s="77"/>
      <c r="O20" s="14">
        <f t="shared" si="3"/>
        <v>169.6</v>
      </c>
      <c r="P20" s="18">
        <f t="shared" si="4"/>
        <v>5.7839999999999998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242</v>
      </c>
      <c r="I21" s="14">
        <f>G21+H21</f>
        <v>242</v>
      </c>
      <c r="J21" s="20"/>
      <c r="K21" s="17"/>
      <c r="L21" s="69"/>
      <c r="M21" s="72">
        <f t="shared" si="0"/>
        <v>0</v>
      </c>
      <c r="N21" s="78">
        <v>242</v>
      </c>
      <c r="O21" s="14">
        <f>M21+N21</f>
        <v>242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/>
      <c r="I22" s="14">
        <f t="shared" si="2"/>
        <v>0</v>
      </c>
      <c r="J22" s="20"/>
      <c r="K22" s="17"/>
      <c r="L22" s="69"/>
      <c r="M22" s="72">
        <f t="shared" si="0"/>
        <v>0</v>
      </c>
      <c r="N22" s="78"/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59" t="s">
        <v>15</v>
      </c>
      <c r="C23" s="160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4773</v>
      </c>
      <c r="E24" s="30">
        <f>SUM(E15:E21)</f>
        <v>31657</v>
      </c>
      <c r="F24" s="30">
        <f>SUM(F15:F21)</f>
        <v>2070</v>
      </c>
      <c r="G24" s="31">
        <f>SUM(D24:F24)</f>
        <v>38500</v>
      </c>
      <c r="H24" s="32">
        <f>SUM(H15:H21)</f>
        <v>515</v>
      </c>
      <c r="I24" s="32">
        <f>SUM(I15:I21)</f>
        <v>39015</v>
      </c>
      <c r="J24" s="29">
        <f>SUM(J15:J21)</f>
        <v>5729.2000000000007</v>
      </c>
      <c r="K24" s="30">
        <f>SUM(K15:K21)</f>
        <v>37218.5</v>
      </c>
      <c r="L24" s="30">
        <f>SUM(L15:L21)</f>
        <v>2070</v>
      </c>
      <c r="M24" s="31">
        <f>SUM(J24:L24)</f>
        <v>45017.7</v>
      </c>
      <c r="N24" s="32">
        <f>SUM(N15:N21)</f>
        <v>515</v>
      </c>
      <c r="O24" s="32">
        <f>SUM(O15:O21)</f>
        <v>45532.7</v>
      </c>
      <c r="P24" s="33">
        <f t="shared" si="4"/>
        <v>0.16705626041266172</v>
      </c>
      <c r="Q24" s="5"/>
    </row>
    <row r="25" spans="1:17" ht="15.75" thickBot="1" x14ac:dyDescent="0.3">
      <c r="A25" s="5"/>
      <c r="B25" s="34"/>
      <c r="C25" s="35"/>
      <c r="D25" s="236" t="s">
        <v>70</v>
      </c>
      <c r="E25" s="237"/>
      <c r="F25" s="237"/>
      <c r="G25" s="238"/>
      <c r="H25" s="238"/>
      <c r="I25" s="239"/>
      <c r="J25" s="236" t="s">
        <v>70</v>
      </c>
      <c r="K25" s="237"/>
      <c r="L25" s="237"/>
      <c r="M25" s="238"/>
      <c r="N25" s="238"/>
      <c r="O25" s="239"/>
      <c r="P25" s="206" t="s">
        <v>72</v>
      </c>
      <c r="Q25" s="5"/>
    </row>
    <row r="26" spans="1:17" ht="15.75" thickBot="1" x14ac:dyDescent="0.3">
      <c r="A26" s="5"/>
      <c r="B26" s="232" t="s">
        <v>37</v>
      </c>
      <c r="C26" s="209" t="s">
        <v>38</v>
      </c>
      <c r="D26" s="240" t="s">
        <v>71</v>
      </c>
      <c r="E26" s="241"/>
      <c r="F26" s="241"/>
      <c r="G26" s="242" t="s">
        <v>66</v>
      </c>
      <c r="H26" s="244" t="s">
        <v>69</v>
      </c>
      <c r="I26" s="246" t="s">
        <v>70</v>
      </c>
      <c r="J26" s="240" t="s">
        <v>71</v>
      </c>
      <c r="K26" s="241"/>
      <c r="L26" s="241"/>
      <c r="M26" s="242" t="s">
        <v>66</v>
      </c>
      <c r="N26" s="244" t="s">
        <v>69</v>
      </c>
      <c r="O26" s="246" t="s">
        <v>70</v>
      </c>
      <c r="P26" s="207"/>
      <c r="Q26" s="5"/>
    </row>
    <row r="27" spans="1:17" ht="15.75" thickBot="1" x14ac:dyDescent="0.3">
      <c r="A27" s="5"/>
      <c r="B27" s="233"/>
      <c r="C27" s="210"/>
      <c r="D27" s="36" t="s">
        <v>56</v>
      </c>
      <c r="E27" s="37" t="s">
        <v>57</v>
      </c>
      <c r="F27" s="38" t="s">
        <v>58</v>
      </c>
      <c r="G27" s="243"/>
      <c r="H27" s="245"/>
      <c r="I27" s="247"/>
      <c r="J27" s="36">
        <v>438.7</v>
      </c>
      <c r="K27" s="37" t="s">
        <v>57</v>
      </c>
      <c r="L27" s="38" t="s">
        <v>58</v>
      </c>
      <c r="M27" s="243"/>
      <c r="N27" s="245"/>
      <c r="O27" s="247"/>
      <c r="P27" s="208"/>
      <c r="Q27" s="5"/>
    </row>
    <row r="28" spans="1:17" x14ac:dyDescent="0.25">
      <c r="A28" s="5"/>
      <c r="B28" s="39" t="s">
        <v>19</v>
      </c>
      <c r="C28" s="40" t="s">
        <v>10</v>
      </c>
      <c r="D28" s="80">
        <v>530</v>
      </c>
      <c r="E28" s="80">
        <v>0</v>
      </c>
      <c r="F28" s="80">
        <v>0</v>
      </c>
      <c r="G28" s="81">
        <f>SUM(D28:F28)</f>
        <v>530</v>
      </c>
      <c r="H28" s="81">
        <v>35</v>
      </c>
      <c r="I28" s="41">
        <f>G28+H28</f>
        <v>565</v>
      </c>
      <c r="J28" s="89">
        <v>438.7</v>
      </c>
      <c r="K28" s="80">
        <v>0</v>
      </c>
      <c r="L28" s="80">
        <v>0</v>
      </c>
      <c r="M28" s="81">
        <f>SUM(J28:L28)</f>
        <v>438.7</v>
      </c>
      <c r="N28" s="81">
        <v>35</v>
      </c>
      <c r="O28" s="41">
        <f>M28+N28</f>
        <v>473.7</v>
      </c>
      <c r="P28" s="15">
        <f t="shared" si="4"/>
        <v>-0.16159292035398232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480</v>
      </c>
      <c r="E29" s="82">
        <v>335</v>
      </c>
      <c r="F29" s="82">
        <v>2045</v>
      </c>
      <c r="G29" s="83">
        <f t="shared" ref="G29:G38" si="6">SUM(D29:F29)</f>
        <v>2860</v>
      </c>
      <c r="H29" s="84">
        <v>185</v>
      </c>
      <c r="I29" s="14">
        <f t="shared" ref="I29:I38" si="7">G29+H29</f>
        <v>3045</v>
      </c>
      <c r="J29" s="90">
        <v>445</v>
      </c>
      <c r="K29" s="82">
        <v>418</v>
      </c>
      <c r="L29" s="82">
        <v>2045</v>
      </c>
      <c r="M29" s="83">
        <f t="shared" ref="M29:M38" si="8">SUM(J29:L29)</f>
        <v>2908</v>
      </c>
      <c r="N29" s="84">
        <v>185</v>
      </c>
      <c r="O29" s="14">
        <f t="shared" ref="O29:O38" si="9">M29+N29</f>
        <v>3093</v>
      </c>
      <c r="P29" s="18">
        <f t="shared" si="4"/>
        <v>1.5763546798029555E-2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1912.7</v>
      </c>
      <c r="E30" s="85">
        <v>0</v>
      </c>
      <c r="F30" s="85">
        <v>0</v>
      </c>
      <c r="G30" s="83">
        <f t="shared" si="6"/>
        <v>1912.7</v>
      </c>
      <c r="H30" s="83">
        <v>110</v>
      </c>
      <c r="I30" s="14">
        <f t="shared" si="7"/>
        <v>2022.7</v>
      </c>
      <c r="J30" s="91">
        <v>2057</v>
      </c>
      <c r="K30" s="85">
        <v>0</v>
      </c>
      <c r="L30" s="85">
        <v>0</v>
      </c>
      <c r="M30" s="83">
        <f t="shared" si="8"/>
        <v>2057</v>
      </c>
      <c r="N30" s="83">
        <v>140</v>
      </c>
      <c r="O30" s="14">
        <f t="shared" si="9"/>
        <v>2197</v>
      </c>
      <c r="P30" s="18">
        <f t="shared" si="4"/>
        <v>8.6171948385820901E-2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650</v>
      </c>
      <c r="E31" s="85">
        <v>80</v>
      </c>
      <c r="F31" s="85">
        <v>25</v>
      </c>
      <c r="G31" s="83">
        <f t="shared" si="6"/>
        <v>755</v>
      </c>
      <c r="H31" s="83">
        <v>0</v>
      </c>
      <c r="I31" s="14">
        <f t="shared" si="7"/>
        <v>755</v>
      </c>
      <c r="J31" s="91">
        <v>855.7</v>
      </c>
      <c r="K31" s="85">
        <v>77</v>
      </c>
      <c r="L31" s="85">
        <v>25</v>
      </c>
      <c r="M31" s="83">
        <f t="shared" si="8"/>
        <v>957.7</v>
      </c>
      <c r="N31" s="83">
        <v>0</v>
      </c>
      <c r="O31" s="14">
        <f t="shared" si="9"/>
        <v>957.7</v>
      </c>
      <c r="P31" s="18">
        <f t="shared" si="4"/>
        <v>0.26847682119205302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60</v>
      </c>
      <c r="E32" s="85">
        <v>22895</v>
      </c>
      <c r="F32" s="85">
        <v>0</v>
      </c>
      <c r="G32" s="83">
        <f t="shared" si="6"/>
        <v>22955</v>
      </c>
      <c r="H32" s="83">
        <v>167</v>
      </c>
      <c r="I32" s="14">
        <f t="shared" si="7"/>
        <v>23122</v>
      </c>
      <c r="J32" s="92">
        <v>586.20000000000005</v>
      </c>
      <c r="K32" s="85">
        <v>26416.9</v>
      </c>
      <c r="L32" s="85">
        <v>0</v>
      </c>
      <c r="M32" s="83">
        <f t="shared" si="8"/>
        <v>27003.100000000002</v>
      </c>
      <c r="N32" s="83">
        <v>137</v>
      </c>
      <c r="O32" s="14">
        <f t="shared" si="9"/>
        <v>27140.100000000002</v>
      </c>
      <c r="P32" s="18">
        <f t="shared" si="4"/>
        <v>0.17377821987717335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0</v>
      </c>
      <c r="E33" s="85">
        <v>22735</v>
      </c>
      <c r="F33" s="85">
        <v>0</v>
      </c>
      <c r="G33" s="83">
        <f t="shared" si="6"/>
        <v>22735</v>
      </c>
      <c r="H33" s="83">
        <v>40</v>
      </c>
      <c r="I33" s="14">
        <f t="shared" si="7"/>
        <v>22775</v>
      </c>
      <c r="J33" s="92">
        <v>526.20000000000005</v>
      </c>
      <c r="K33" s="85">
        <v>26067.3</v>
      </c>
      <c r="L33" s="85">
        <v>0</v>
      </c>
      <c r="M33" s="83">
        <f t="shared" si="8"/>
        <v>26593.5</v>
      </c>
      <c r="N33" s="83">
        <v>40</v>
      </c>
      <c r="O33" s="14">
        <f t="shared" si="9"/>
        <v>26633.5</v>
      </c>
      <c r="P33" s="18">
        <f t="shared" si="4"/>
        <v>0.16941822173435786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60</v>
      </c>
      <c r="E34" s="85">
        <v>160</v>
      </c>
      <c r="F34" s="85">
        <v>0</v>
      </c>
      <c r="G34" s="83">
        <f t="shared" si="6"/>
        <v>220</v>
      </c>
      <c r="H34" s="83">
        <v>127</v>
      </c>
      <c r="I34" s="14">
        <f t="shared" si="7"/>
        <v>347</v>
      </c>
      <c r="J34" s="92">
        <v>60</v>
      </c>
      <c r="K34" s="85">
        <v>349.6</v>
      </c>
      <c r="L34" s="85">
        <v>0</v>
      </c>
      <c r="M34" s="83">
        <f t="shared" si="8"/>
        <v>409.6</v>
      </c>
      <c r="N34" s="83">
        <v>127</v>
      </c>
      <c r="O34" s="14">
        <f t="shared" si="9"/>
        <v>536.6</v>
      </c>
      <c r="P34" s="18">
        <f t="shared" si="4"/>
        <v>0.54639769452449571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21</v>
      </c>
      <c r="E35" s="85">
        <v>7700</v>
      </c>
      <c r="F35" s="85"/>
      <c r="G35" s="83">
        <f t="shared" si="6"/>
        <v>7721</v>
      </c>
      <c r="H35" s="83">
        <v>17</v>
      </c>
      <c r="I35" s="14">
        <f t="shared" si="7"/>
        <v>7738</v>
      </c>
      <c r="J35" s="92">
        <v>191.2</v>
      </c>
      <c r="K35" s="85">
        <v>8902.7000000000007</v>
      </c>
      <c r="L35" s="85"/>
      <c r="M35" s="83">
        <f t="shared" si="8"/>
        <v>9093.9000000000015</v>
      </c>
      <c r="N35" s="83">
        <v>17</v>
      </c>
      <c r="O35" s="14">
        <f t="shared" si="9"/>
        <v>9110.9000000000015</v>
      </c>
      <c r="P35" s="18">
        <f t="shared" si="4"/>
        <v>0.17742310674592937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/>
      <c r="G36" s="83">
        <f t="shared" si="6"/>
        <v>0</v>
      </c>
      <c r="H36" s="83"/>
      <c r="I36" s="14">
        <f t="shared" si="7"/>
        <v>0</v>
      </c>
      <c r="J36" s="91">
        <v>0</v>
      </c>
      <c r="K36" s="85">
        <v>0</v>
      </c>
      <c r="L36" s="85"/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868.3</v>
      </c>
      <c r="E37" s="85">
        <v>0</v>
      </c>
      <c r="F37" s="85"/>
      <c r="G37" s="83">
        <f t="shared" si="6"/>
        <v>868.3</v>
      </c>
      <c r="H37" s="83"/>
      <c r="I37" s="14">
        <f t="shared" si="7"/>
        <v>868.3</v>
      </c>
      <c r="J37" s="91">
        <v>882.4</v>
      </c>
      <c r="K37" s="85">
        <v>0</v>
      </c>
      <c r="L37" s="85"/>
      <c r="M37" s="83">
        <f t="shared" si="8"/>
        <v>882.4</v>
      </c>
      <c r="N37" s="83">
        <v>0</v>
      </c>
      <c r="O37" s="14">
        <f t="shared" si="9"/>
        <v>882.4</v>
      </c>
      <c r="P37" s="18">
        <f t="shared" si="4"/>
        <v>1.6238627202579781E-2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251</v>
      </c>
      <c r="E38" s="87">
        <v>647</v>
      </c>
      <c r="F38" s="87"/>
      <c r="G38" s="83">
        <f t="shared" si="6"/>
        <v>898</v>
      </c>
      <c r="H38" s="88">
        <v>1</v>
      </c>
      <c r="I38" s="26">
        <f t="shared" si="7"/>
        <v>899</v>
      </c>
      <c r="J38" s="93">
        <v>273</v>
      </c>
      <c r="K38" s="87">
        <v>1403.9</v>
      </c>
      <c r="L38" s="87"/>
      <c r="M38" s="88">
        <f t="shared" si="8"/>
        <v>1676.9</v>
      </c>
      <c r="N38" s="88">
        <v>1</v>
      </c>
      <c r="O38" s="26">
        <f t="shared" si="9"/>
        <v>1677.9</v>
      </c>
      <c r="P38" s="18">
        <f t="shared" si="4"/>
        <v>0.86640711902113465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4773</v>
      </c>
      <c r="E39" s="47">
        <f>SUM(E35:E38)+SUM(E28:E32)</f>
        <v>31657</v>
      </c>
      <c r="F39" s="47">
        <f>SUM(F35:F38)+SUM(F28:F32)</f>
        <v>2070</v>
      </c>
      <c r="G39" s="177">
        <f>SUM(D39:F39)</f>
        <v>38500</v>
      </c>
      <c r="H39" s="48">
        <f>SUM(H28:H32)+SUM(H35:H38)</f>
        <v>515</v>
      </c>
      <c r="I39" s="49">
        <f>SUM(I35:I38)+SUM(I28:I32)</f>
        <v>39015</v>
      </c>
      <c r="J39" s="47">
        <f>SUM(J35:J38)+SUM(J28:J32)</f>
        <v>5729.1999999999989</v>
      </c>
      <c r="K39" s="47">
        <f>SUM(K35:K38)+SUM(K28:K32)</f>
        <v>37218.5</v>
      </c>
      <c r="L39" s="47">
        <f>SUM(L35:L38)+SUM(L28:L32)</f>
        <v>2070</v>
      </c>
      <c r="M39" s="177">
        <f>SUM(J39:L39)</f>
        <v>45017.7</v>
      </c>
      <c r="N39" s="48">
        <f>SUM(N28:N32)+SUM(N35:N38)</f>
        <v>515</v>
      </c>
      <c r="O39" s="49">
        <f>SUM(O35:O38)+SUM(O28:O32)</f>
        <v>45532.7</v>
      </c>
      <c r="P39" s="50">
        <f t="shared" si="4"/>
        <v>0.16705626041266172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-4773</v>
      </c>
      <c r="J41" s="132"/>
      <c r="K41" s="133"/>
      <c r="L41" s="133"/>
      <c r="M41" s="134"/>
      <c r="N41" s="137"/>
      <c r="O41" s="136">
        <f>O40-J16</f>
        <v>-4773.6000000000004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2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92" t="s">
        <v>92</v>
      </c>
      <c r="K43" s="194"/>
      <c r="L43" s="195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3"/>
      <c r="D44" s="106">
        <v>670</v>
      </c>
      <c r="E44" s="123">
        <v>670</v>
      </c>
      <c r="F44" s="124">
        <v>0</v>
      </c>
      <c r="G44" s="56"/>
      <c r="H44" s="56"/>
      <c r="I44" s="57"/>
      <c r="J44" s="193"/>
      <c r="K44" s="196"/>
      <c r="L44" s="197"/>
      <c r="M44" s="104">
        <v>670.9</v>
      </c>
      <c r="N44" s="104">
        <v>670.9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2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92" t="s">
        <v>95</v>
      </c>
      <c r="K46" s="194"/>
      <c r="L46" s="194"/>
      <c r="M46" s="109" t="s">
        <v>96</v>
      </c>
      <c r="N46" s="199" t="s">
        <v>93</v>
      </c>
      <c r="O46" s="200"/>
      <c r="P46" s="58"/>
      <c r="Q46" s="97"/>
    </row>
    <row r="47" spans="1:17" ht="15.75" thickBot="1" x14ac:dyDescent="0.3">
      <c r="A47" s="5"/>
      <c r="B47" s="54"/>
      <c r="C47" s="198"/>
      <c r="D47" s="106">
        <v>0</v>
      </c>
      <c r="E47" s="111">
        <v>0</v>
      </c>
      <c r="F47" s="56"/>
      <c r="G47" s="56"/>
      <c r="H47" s="56"/>
      <c r="I47" s="57"/>
      <c r="J47" s="193"/>
      <c r="K47" s="196"/>
      <c r="L47" s="196"/>
      <c r="M47" s="105">
        <v>0</v>
      </c>
      <c r="N47" s="201">
        <v>0</v>
      </c>
      <c r="O47" s="202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24"/>
      <c r="M49" s="224"/>
      <c r="N49" s="224"/>
      <c r="O49" s="224"/>
      <c r="P49" s="225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26"/>
      <c r="J50" s="227"/>
      <c r="K50" s="227"/>
      <c r="L50" s="227"/>
      <c r="M50" s="227"/>
      <c r="N50" s="227"/>
      <c r="O50" s="227"/>
      <c r="P50" s="228"/>
      <c r="Q50" s="5"/>
    </row>
    <row r="51" spans="1:17" s="3" customFormat="1" x14ac:dyDescent="0.25">
      <c r="A51" s="5"/>
      <c r="B51" s="54"/>
      <c r="C51" s="59" t="s">
        <v>74</v>
      </c>
      <c r="D51" s="94">
        <v>878.2</v>
      </c>
      <c r="E51" s="94">
        <v>229.7</v>
      </c>
      <c r="F51" s="94">
        <v>169.6</v>
      </c>
      <c r="G51" s="60">
        <f t="shared" ref="G51:G54" si="11">D51+E51-F51</f>
        <v>938.30000000000007</v>
      </c>
      <c r="H51" s="56"/>
      <c r="I51" s="226" t="s">
        <v>108</v>
      </c>
      <c r="J51" s="227"/>
      <c r="K51" s="227"/>
      <c r="L51" s="227"/>
      <c r="M51" s="227"/>
      <c r="N51" s="227"/>
      <c r="O51" s="227"/>
      <c r="P51" s="228"/>
      <c r="Q51" s="5"/>
    </row>
    <row r="52" spans="1:17" s="3" customFormat="1" x14ac:dyDescent="0.25">
      <c r="A52" s="5"/>
      <c r="B52" s="54"/>
      <c r="C52" s="59" t="s">
        <v>75</v>
      </c>
      <c r="D52" s="94">
        <v>170</v>
      </c>
      <c r="E52" s="94">
        <v>882.4</v>
      </c>
      <c r="F52" s="94">
        <v>838.5</v>
      </c>
      <c r="G52" s="60">
        <f t="shared" si="11"/>
        <v>213.90000000000009</v>
      </c>
      <c r="H52" s="56"/>
      <c r="I52" s="226" t="s">
        <v>109</v>
      </c>
      <c r="J52" s="227"/>
      <c r="K52" s="227"/>
      <c r="L52" s="227"/>
      <c r="M52" s="227"/>
      <c r="N52" s="227"/>
      <c r="O52" s="227"/>
      <c r="P52" s="228"/>
      <c r="Q52" s="5"/>
    </row>
    <row r="53" spans="1:17" s="3" customFormat="1" x14ac:dyDescent="0.25">
      <c r="A53" s="5"/>
      <c r="B53" s="54"/>
      <c r="C53" s="59" t="s">
        <v>99</v>
      </c>
      <c r="D53" s="94">
        <v>115.98</v>
      </c>
      <c r="E53" s="94">
        <v>20</v>
      </c>
      <c r="F53" s="94">
        <v>16.899999999999999</v>
      </c>
      <c r="G53" s="60">
        <f t="shared" si="11"/>
        <v>119.08000000000001</v>
      </c>
      <c r="H53" s="56"/>
      <c r="I53" s="181" t="s">
        <v>110</v>
      </c>
      <c r="J53" s="150"/>
      <c r="K53" s="150"/>
      <c r="L53" s="150"/>
      <c r="M53" s="150"/>
      <c r="N53" s="150"/>
      <c r="O53" s="150"/>
      <c r="P53" s="151"/>
      <c r="Q53" s="5"/>
    </row>
    <row r="54" spans="1:17" s="3" customFormat="1" x14ac:dyDescent="0.25">
      <c r="A54" s="5"/>
      <c r="B54" s="54"/>
      <c r="C54" s="161" t="s">
        <v>100</v>
      </c>
      <c r="D54" s="94">
        <v>565.1</v>
      </c>
      <c r="E54" s="94">
        <v>523</v>
      </c>
      <c r="F54" s="94">
        <v>600</v>
      </c>
      <c r="G54" s="60">
        <f t="shared" si="11"/>
        <v>488.09999999999991</v>
      </c>
      <c r="H54" s="56"/>
      <c r="I54" s="229" t="s">
        <v>111</v>
      </c>
      <c r="J54" s="230"/>
      <c r="K54" s="230"/>
      <c r="L54" s="230"/>
      <c r="M54" s="230"/>
      <c r="N54" s="230"/>
      <c r="O54" s="230"/>
      <c r="P54" s="231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67.400000000000006</v>
      </c>
      <c r="E57" s="95">
        <v>68.2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5"/>
      <c r="Q59" s="5"/>
    </row>
    <row r="60" spans="1:17" s="3" customFormat="1" x14ac:dyDescent="0.25">
      <c r="A60" s="5"/>
      <c r="B60" s="142" t="s">
        <v>97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4" t="s">
        <v>114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5"/>
      <c r="Q61" s="5"/>
    </row>
    <row r="62" spans="1:17" s="3" customFormat="1" x14ac:dyDescent="0.25">
      <c r="A62" s="5"/>
      <c r="B62" s="184" t="s">
        <v>98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5"/>
      <c r="Q62" s="5"/>
    </row>
    <row r="63" spans="1:17" s="3" customFormat="1" x14ac:dyDescent="0.25">
      <c r="A63" s="5"/>
      <c r="B63" s="184" t="s">
        <v>116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5"/>
      <c r="Q63" s="5"/>
    </row>
    <row r="64" spans="1:17" s="3" customFormat="1" x14ac:dyDescent="0.25">
      <c r="A64" s="5"/>
      <c r="B64" s="184" t="s">
        <v>112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5"/>
      <c r="Q64" s="5"/>
    </row>
    <row r="65" spans="1:17" s="3" customFormat="1" x14ac:dyDescent="0.25">
      <c r="A65" s="5"/>
      <c r="B65" s="178" t="s">
        <v>113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80"/>
      <c r="Q65" s="5"/>
    </row>
    <row r="66" spans="1:17" s="3" customFormat="1" x14ac:dyDescent="0.25">
      <c r="A66" s="5"/>
      <c r="B66" s="145" t="s">
        <v>54</v>
      </c>
      <c r="C66" s="101"/>
      <c r="D66" s="101"/>
      <c r="E66" s="101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76" t="s">
        <v>115</v>
      </c>
      <c r="C67" s="170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45" t="s">
        <v>106</v>
      </c>
      <c r="C69" s="146"/>
      <c r="D69" s="2"/>
      <c r="E69" s="2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5"/>
    </row>
    <row r="70" spans="1:17" s="3" customFormat="1" x14ac:dyDescent="0.25">
      <c r="A70" s="5"/>
      <c r="B70" s="162" t="s">
        <v>107</v>
      </c>
      <c r="C70" s="163"/>
      <c r="D70" s="164"/>
      <c r="E70" s="164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3"/>
      <c r="Q70" s="5"/>
    </row>
    <row r="71" spans="1:17" s="3" customFormat="1" x14ac:dyDescent="0.25">
      <c r="A71" s="97"/>
      <c r="B71" s="166"/>
      <c r="C71" s="165"/>
      <c r="D71" s="166"/>
      <c r="E71" s="166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97"/>
    </row>
    <row r="72" spans="1:17" s="3" customFormat="1" x14ac:dyDescent="0.25">
      <c r="A72" s="97"/>
      <c r="B72" s="166"/>
      <c r="C72" s="165"/>
      <c r="D72" s="166"/>
      <c r="E72" s="166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97"/>
    </row>
    <row r="73" spans="1:17" s="3" customFormat="1" x14ac:dyDescent="0.25">
      <c r="A73" s="97"/>
      <c r="B73" s="118" t="s">
        <v>101</v>
      </c>
      <c r="C73" s="173"/>
      <c r="D73" s="171"/>
      <c r="E73" s="171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9"/>
      <c r="Q73" s="97"/>
    </row>
    <row r="74" spans="1:17" s="3" customFormat="1" x14ac:dyDescent="0.25">
      <c r="A74" s="97"/>
      <c r="B74" s="172"/>
      <c r="C74" s="146"/>
      <c r="D74" s="170"/>
      <c r="E74" s="170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97"/>
    </row>
    <row r="75" spans="1:17" s="3" customFormat="1" x14ac:dyDescent="0.25">
      <c r="A75" s="5"/>
      <c r="B75" s="145" t="s">
        <v>119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120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121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122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123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124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125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/>
      <c r="C82" s="2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6"/>
      <c r="C83" s="170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/>
      <c r="C84" s="2"/>
      <c r="D84" s="2"/>
      <c r="E84" s="2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186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8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 t="s">
        <v>87</v>
      </c>
      <c r="C109" s="141">
        <v>43662</v>
      </c>
      <c r="D109" s="61" t="s">
        <v>83</v>
      </c>
      <c r="E109" s="182" t="s">
        <v>117</v>
      </c>
      <c r="F109" s="182"/>
      <c r="G109" s="182"/>
      <c r="H109" s="61"/>
      <c r="I109" s="61" t="s">
        <v>84</v>
      </c>
      <c r="J109" s="183" t="s">
        <v>118</v>
      </c>
      <c r="K109" s="183"/>
      <c r="L109" s="183"/>
      <c r="M109" s="183"/>
      <c r="N109" s="61"/>
      <c r="O109" s="61"/>
      <c r="P109" s="61"/>
      <c r="Q109" s="5"/>
    </row>
    <row r="110" spans="1:17" s="3" customFormat="1" ht="7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 t="s">
        <v>86</v>
      </c>
      <c r="E111" s="63"/>
      <c r="F111" s="63"/>
      <c r="G111" s="63"/>
      <c r="H111" s="61"/>
      <c r="I111" s="61" t="s">
        <v>86</v>
      </c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3"/>
      <c r="F112" s="63"/>
      <c r="G112" s="63"/>
      <c r="H112" s="61"/>
      <c r="I112" s="61"/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hidden="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idden="1" x14ac:dyDescent="0.25"/>
    <row r="146" hidden="1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9:G109"/>
    <mergeCell ref="J109:M109"/>
    <mergeCell ref="B63:P63"/>
    <mergeCell ref="B107:P107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návrh změny rozpočtu </vt:lpstr>
      <vt:lpstr>List1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2019-07-17T11:48:11Z</cp:lastPrinted>
  <dcterms:created xsi:type="dcterms:W3CDTF">2017-02-23T12:10:09Z</dcterms:created>
  <dcterms:modified xsi:type="dcterms:W3CDTF">2019-07-17T11:48:15Z</dcterms:modified>
</cp:coreProperties>
</file>