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zpočet\Návrh rozpočtu r. 2020\ŠKOLY\"/>
    </mc:Choice>
  </mc:AlternateContent>
  <bookViews>
    <workbookView xWindow="0" yWindow="0" windowWidth="28800" windowHeight="12135"/>
  </bookViews>
  <sheets>
    <sheet name="ZŠ Březenecká" sheetId="1" r:id="rId1"/>
  </sheets>
  <definedNames>
    <definedName name="_xlnm.Print_Area" localSheetId="0">'ZŠ Březenecká'!$A$1:$AC$96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4" i="1" l="1"/>
  <c r="S54" i="1"/>
  <c r="M54" i="1"/>
  <c r="G54" i="1"/>
  <c r="Y53" i="1"/>
  <c r="S53" i="1"/>
  <c r="M53" i="1"/>
  <c r="G53" i="1"/>
  <c r="Y52" i="1"/>
  <c r="S52" i="1"/>
  <c r="M52" i="1"/>
  <c r="G52" i="1"/>
  <c r="Y51" i="1"/>
  <c r="S51" i="1"/>
  <c r="M51" i="1"/>
  <c r="G51" i="1"/>
  <c r="Y50" i="1"/>
  <c r="S50" i="1"/>
  <c r="M50" i="1"/>
  <c r="G50" i="1"/>
  <c r="W40" i="1"/>
  <c r="K40" i="1"/>
  <c r="Z39" i="1"/>
  <c r="X39" i="1"/>
  <c r="Y39" i="1" s="1"/>
  <c r="W39" i="1"/>
  <c r="V39" i="1"/>
  <c r="T39" i="1"/>
  <c r="R39" i="1"/>
  <c r="Q39" i="1"/>
  <c r="P39" i="1"/>
  <c r="S39" i="1" s="1"/>
  <c r="N39" i="1"/>
  <c r="L39" i="1"/>
  <c r="M39" i="1" s="1"/>
  <c r="K39" i="1"/>
  <c r="J39" i="1"/>
  <c r="H39" i="1"/>
  <c r="F39" i="1"/>
  <c r="E39" i="1"/>
  <c r="D39" i="1"/>
  <c r="G39" i="1" s="1"/>
  <c r="Y38" i="1"/>
  <c r="AA38" i="1" s="1"/>
  <c r="AB38" i="1" s="1"/>
  <c r="U38" i="1"/>
  <c r="S38" i="1"/>
  <c r="M38" i="1"/>
  <c r="O38" i="1" s="1"/>
  <c r="I38" i="1"/>
  <c r="G38" i="1"/>
  <c r="Y37" i="1"/>
  <c r="AA37" i="1" s="1"/>
  <c r="U37" i="1"/>
  <c r="S37" i="1"/>
  <c r="M37" i="1"/>
  <c r="O37" i="1" s="1"/>
  <c r="I37" i="1"/>
  <c r="G37" i="1"/>
  <c r="AA36" i="1"/>
  <c r="AB36" i="1" s="1"/>
  <c r="Y36" i="1"/>
  <c r="S36" i="1"/>
  <c r="U36" i="1" s="1"/>
  <c r="O36" i="1"/>
  <c r="M36" i="1"/>
  <c r="G36" i="1"/>
  <c r="I36" i="1" s="1"/>
  <c r="AB35" i="1"/>
  <c r="AA35" i="1"/>
  <c r="Y35" i="1"/>
  <c r="S35" i="1"/>
  <c r="U35" i="1" s="1"/>
  <c r="U39" i="1" s="1"/>
  <c r="O35" i="1"/>
  <c r="M35" i="1"/>
  <c r="G35" i="1"/>
  <c r="I35" i="1" s="1"/>
  <c r="Y34" i="1"/>
  <c r="AA34" i="1" s="1"/>
  <c r="AB34" i="1" s="1"/>
  <c r="U34" i="1"/>
  <c r="S34" i="1"/>
  <c r="M34" i="1"/>
  <c r="O34" i="1" s="1"/>
  <c r="I34" i="1"/>
  <c r="G34" i="1"/>
  <c r="Y33" i="1"/>
  <c r="AA33" i="1" s="1"/>
  <c r="AB33" i="1" s="1"/>
  <c r="U33" i="1"/>
  <c r="S33" i="1"/>
  <c r="M33" i="1"/>
  <c r="O33" i="1" s="1"/>
  <c r="I33" i="1"/>
  <c r="G33" i="1"/>
  <c r="AA32" i="1"/>
  <c r="AB32" i="1" s="1"/>
  <c r="Y32" i="1"/>
  <c r="S32" i="1"/>
  <c r="U32" i="1" s="1"/>
  <c r="O32" i="1"/>
  <c r="M32" i="1"/>
  <c r="G32" i="1"/>
  <c r="I32" i="1" s="1"/>
  <c r="AB31" i="1"/>
  <c r="AA31" i="1"/>
  <c r="Y31" i="1"/>
  <c r="S31" i="1"/>
  <c r="U31" i="1" s="1"/>
  <c r="O31" i="1"/>
  <c r="M31" i="1"/>
  <c r="G31" i="1"/>
  <c r="I31" i="1" s="1"/>
  <c r="Y30" i="1"/>
  <c r="AA30" i="1" s="1"/>
  <c r="U30" i="1"/>
  <c r="S30" i="1"/>
  <c r="M30" i="1"/>
  <c r="O30" i="1" s="1"/>
  <c r="I30" i="1"/>
  <c r="G30" i="1"/>
  <c r="Y29" i="1"/>
  <c r="AA29" i="1" s="1"/>
  <c r="AB29" i="1" s="1"/>
  <c r="U29" i="1"/>
  <c r="S29" i="1"/>
  <c r="M29" i="1"/>
  <c r="O29" i="1" s="1"/>
  <c r="I29" i="1"/>
  <c r="G29" i="1"/>
  <c r="AA28" i="1"/>
  <c r="AB28" i="1" s="1"/>
  <c r="Y28" i="1"/>
  <c r="S28" i="1"/>
  <c r="U28" i="1" s="1"/>
  <c r="O28" i="1"/>
  <c r="M28" i="1"/>
  <c r="G28" i="1"/>
  <c r="I28" i="1" s="1"/>
  <c r="Z24" i="1"/>
  <c r="Z40" i="1" s="1"/>
  <c r="X24" i="1"/>
  <c r="X40" i="1" s="1"/>
  <c r="W24" i="1"/>
  <c r="V24" i="1"/>
  <c r="V40" i="1" s="1"/>
  <c r="T24" i="1"/>
  <c r="T40" i="1" s="1"/>
  <c r="R24" i="1"/>
  <c r="R40" i="1" s="1"/>
  <c r="Q24" i="1"/>
  <c r="Q40" i="1" s="1"/>
  <c r="P24" i="1"/>
  <c r="P40" i="1" s="1"/>
  <c r="N24" i="1"/>
  <c r="N40" i="1" s="1"/>
  <c r="L24" i="1"/>
  <c r="L40" i="1" s="1"/>
  <c r="K24" i="1"/>
  <c r="J24" i="1"/>
  <c r="J40" i="1" s="1"/>
  <c r="H24" i="1"/>
  <c r="H40" i="1" s="1"/>
  <c r="F24" i="1"/>
  <c r="F40" i="1" s="1"/>
  <c r="E24" i="1"/>
  <c r="E40" i="1" s="1"/>
  <c r="D24" i="1"/>
  <c r="D40" i="1" s="1"/>
  <c r="Y23" i="1"/>
  <c r="AA23" i="1" s="1"/>
  <c r="AB23" i="1" s="1"/>
  <c r="U23" i="1"/>
  <c r="S23" i="1"/>
  <c r="M23" i="1"/>
  <c r="O23" i="1" s="1"/>
  <c r="I23" i="1"/>
  <c r="G23" i="1"/>
  <c r="Y22" i="1"/>
  <c r="AA22" i="1" s="1"/>
  <c r="U22" i="1"/>
  <c r="S22" i="1"/>
  <c r="M22" i="1"/>
  <c r="O22" i="1" s="1"/>
  <c r="I22" i="1"/>
  <c r="G22" i="1"/>
  <c r="AA21" i="1"/>
  <c r="AB21" i="1" s="1"/>
  <c r="Y21" i="1"/>
  <c r="S21" i="1"/>
  <c r="U21" i="1" s="1"/>
  <c r="O21" i="1"/>
  <c r="M21" i="1"/>
  <c r="G21" i="1"/>
  <c r="I21" i="1" s="1"/>
  <c r="AB20" i="1"/>
  <c r="AA20" i="1"/>
  <c r="Y20" i="1"/>
  <c r="S20" i="1"/>
  <c r="U20" i="1" s="1"/>
  <c r="O20" i="1"/>
  <c r="M20" i="1"/>
  <c r="G20" i="1"/>
  <c r="I20" i="1" s="1"/>
  <c r="Y19" i="1"/>
  <c r="AA19" i="1" s="1"/>
  <c r="AB19" i="1" s="1"/>
  <c r="U19" i="1"/>
  <c r="S19" i="1"/>
  <c r="M19" i="1"/>
  <c r="O19" i="1" s="1"/>
  <c r="I19" i="1"/>
  <c r="G19" i="1"/>
  <c r="Y18" i="1"/>
  <c r="AA18" i="1" s="1"/>
  <c r="AB18" i="1" s="1"/>
  <c r="U18" i="1"/>
  <c r="S18" i="1"/>
  <c r="M18" i="1"/>
  <c r="O18" i="1" s="1"/>
  <c r="I18" i="1"/>
  <c r="G18" i="1"/>
  <c r="AA17" i="1"/>
  <c r="AB17" i="1" s="1"/>
  <c r="Y17" i="1"/>
  <c r="S17" i="1"/>
  <c r="U17" i="1" s="1"/>
  <c r="O17" i="1"/>
  <c r="M17" i="1"/>
  <c r="G17" i="1"/>
  <c r="I17" i="1" s="1"/>
  <c r="AB16" i="1"/>
  <c r="AA16" i="1"/>
  <c r="Y16" i="1"/>
  <c r="S16" i="1"/>
  <c r="U16" i="1" s="1"/>
  <c r="O16" i="1"/>
  <c r="M16" i="1"/>
  <c r="G16" i="1"/>
  <c r="I16" i="1" s="1"/>
  <c r="Y15" i="1"/>
  <c r="AA15" i="1" s="1"/>
  <c r="U15" i="1"/>
  <c r="S15" i="1"/>
  <c r="M15" i="1"/>
  <c r="O15" i="1" s="1"/>
  <c r="O24" i="1" s="1"/>
  <c r="I15" i="1"/>
  <c r="G15" i="1"/>
  <c r="I39" i="1" l="1"/>
  <c r="AA39" i="1"/>
  <c r="O40" i="1"/>
  <c r="O41" i="1" s="1"/>
  <c r="U24" i="1"/>
  <c r="U40" i="1" s="1"/>
  <c r="U41" i="1" s="1"/>
  <c r="I24" i="1"/>
  <c r="I40" i="1" s="1"/>
  <c r="I41" i="1" s="1"/>
  <c r="AA24" i="1"/>
  <c r="AB15" i="1"/>
  <c r="AB22" i="1"/>
  <c r="AB30" i="1"/>
  <c r="O39" i="1"/>
  <c r="AB37" i="1"/>
  <c r="Y24" i="1"/>
  <c r="Y40" i="1" s="1"/>
  <c r="G24" i="1"/>
  <c r="G40" i="1" s="1"/>
  <c r="S24" i="1"/>
  <c r="S40" i="1" s="1"/>
  <c r="M24" i="1"/>
  <c r="M40" i="1" s="1"/>
  <c r="AA40" i="1" l="1"/>
  <c r="AB24" i="1"/>
  <c r="AB39" i="1"/>
  <c r="AA41" i="1" l="1"/>
  <c r="AB41" i="1" s="1"/>
  <c r="AB40" i="1"/>
</calcChain>
</file>

<file path=xl/sharedStrings.xml><?xml version="1.0" encoding="utf-8"?>
<sst xmlns="http://schemas.openxmlformats.org/spreadsheetml/2006/main" count="207" uniqueCount="120">
  <si>
    <t>Návrh rozpočtu 2020</t>
  </si>
  <si>
    <t>Název organizace:</t>
  </si>
  <si>
    <t>Základní škola Chomutov, Březenecká 4679</t>
  </si>
  <si>
    <t>IČO:</t>
  </si>
  <si>
    <t>467 897 66</t>
  </si>
  <si>
    <t>Sídlo:</t>
  </si>
  <si>
    <t>Březenecká 4679, 430 04  Chomutov</t>
  </si>
  <si>
    <t xml:space="preserve">Poř.č. řádku </t>
  </si>
  <si>
    <t>Ukazatel</t>
  </si>
  <si>
    <t>Skutečnost k 31.12.2018</t>
  </si>
  <si>
    <t>Schválený rozpočet (plán NaV 2019)</t>
  </si>
  <si>
    <t>Skutečnost k 30.6.2019</t>
  </si>
  <si>
    <t>Plán 2020 (návrh rozpočtu organizace)</t>
  </si>
  <si>
    <t>Porovnání s rokem 2019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</si>
  <si>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</si>
  <si>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</si>
  <si>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</si>
  <si>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</si>
  <si>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</si>
  <si>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</si>
  <si>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</si>
  <si>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</si>
  <si>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</si>
  <si>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</si>
  <si>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</si>
  <si>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</si>
  <si>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</si>
  <si>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</si>
  <si>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</si>
  <si>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</si>
  <si>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</si>
  <si>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</si>
  <si>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</si>
  <si>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</si>
  <si>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 xml:space="preserve"> 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</si>
  <si>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</si>
  <si>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</si>
  <si>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</si>
  <si>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</si>
  <si>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</si>
  <si>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</si>
  <si>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</si>
  <si>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</si>
  <si>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</si>
  <si>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</si>
  <si>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</si>
  <si>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</si>
  <si>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</si>
  <si>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</si>
  <si>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</si>
  <si>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</si>
  <si>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</si>
  <si>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</si>
  <si>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</si>
  <si>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</si>
  <si>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</si>
  <si>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</si>
  <si>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</si>
  <si>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</si>
  <si>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</si>
  <si>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</si>
  <si>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</si>
  <si>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</si>
  <si>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</si>
  <si>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</si>
  <si>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</si>
  <si>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</si>
  <si>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</si>
  <si>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</si>
  <si>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</si>
  <si>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</si>
  <si>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</si>
  <si>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</si>
  <si>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</si>
  <si>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</si>
  <si>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</si>
  <si>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</si>
  <si>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</si>
  <si>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</si>
  <si>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</si>
  <si>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</si>
  <si>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</si>
  <si>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</si>
  <si>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</si>
  <si>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</si>
  <si>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</si>
  <si>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</si>
  <si>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</si>
  <si>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</si>
  <si>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</si>
  <si>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</si>
  <si>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</si>
  <si>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</si>
  <si>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zůstatek k 31.6.</t>
  </si>
  <si>
    <t>Plán k 1.1.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</si>
  <si>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</si>
  <si>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</si>
  <si>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</si>
  <si>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</si>
  <si>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</si>
  <si>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</si>
  <si>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</si>
  <si>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</si>
  <si>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</si>
  <si>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</si>
  <si>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</si>
  <si>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>rozpočet z příspěvku zřizovatele:</t>
  </si>
  <si>
    <t xml:space="preserve">OPRAVY -  </t>
  </si>
  <si>
    <t>opravy zařízení ve školní jídelně - zastaralé zařízení; údržba kanalizace a tukové jímky; nutné opravy tělocvičného nářadí</t>
  </si>
  <si>
    <t xml:space="preserve">ODPISY HM -   navýšené o odpisy nově nakoupeného majetku a zřizovatelem předané atrium </t>
  </si>
  <si>
    <t>rozpočet z vlastních výnosů:</t>
  </si>
  <si>
    <t>jedná se především o provoz školní družiny a stravování - u nákladů a výnosů počítáme v rozpočtu s mírným nárůstem</t>
  </si>
  <si>
    <t>doplňková činnost:</t>
  </si>
  <si>
    <t>nájmy 2 bytových jednotek a nebytových prostor (tělocvičny, schůzové místnost) a stravování pro cizí strávníky a svačiny pro žáky - počítáme s mírným nárůstem nákladů i tržeb.</t>
  </si>
  <si>
    <t>Dne:</t>
  </si>
  <si>
    <t xml:space="preserve">Sestavil: </t>
  </si>
  <si>
    <t>Věra Buchtová</t>
  </si>
  <si>
    <t xml:space="preserve">Schválil: </t>
  </si>
  <si>
    <t xml:space="preserve">Ing. Vladimíra Nováková 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</si>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</sst>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"/>
    <numFmt numFmtId="166" formatCode="#,##0.0_ ;[Red]\-#,##0.0\ 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24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0" fontId="4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0" fillId="0" borderId="0" xfId="0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165" fontId="0" fillId="0" borderId="20" xfId="0" applyNumberForma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5" fontId="0" fillId="6" borderId="24" xfId="0" applyNumberFormat="1" applyFont="1" applyFill="1" applyBorder="1" applyAlignment="1" applyProtection="1">
      <alignment horizontal="right"/>
    </xf>
    <xf numFmtId="165" fontId="0" fillId="6" borderId="25" xfId="0" applyNumberFormat="1" applyFont="1" applyFill="1" applyBorder="1" applyAlignment="1" applyProtection="1">
      <alignment horizontal="right"/>
    </xf>
    <xf numFmtId="165" fontId="0" fillId="0" borderId="25" xfId="0" applyNumberFormat="1" applyFill="1" applyBorder="1" applyAlignment="1" applyProtection="1">
      <alignment horizontal="right"/>
      <protection locked="0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65" fontId="0" fillId="0" borderId="25" xfId="0" applyNumberFormat="1" applyFont="1" applyFill="1" applyBorder="1" applyAlignment="1" applyProtection="1">
      <alignment horizontal="right"/>
      <protection locked="0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5" fontId="0" fillId="7" borderId="28" xfId="0" applyNumberFormat="1" applyFont="1" applyFill="1" applyBorder="1" applyAlignment="1" applyProtection="1">
      <alignment horizontal="right"/>
      <protection locked="0"/>
    </xf>
    <xf numFmtId="165" fontId="0" fillId="6" borderId="30" xfId="0" applyNumberFormat="1" applyFont="1" applyFill="1" applyBorder="1" applyAlignment="1" applyProtection="1">
      <alignment horizontal="right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165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5" fontId="2" fillId="9" borderId="28" xfId="0" applyNumberFormat="1" applyFont="1" applyFill="1" applyBorder="1" applyAlignment="1" applyProtection="1">
      <alignment horizontal="right"/>
      <protection locked="0"/>
    </xf>
    <xf numFmtId="165" fontId="2" fillId="6" borderId="30" xfId="0" applyNumberFormat="1" applyFont="1" applyFill="1" applyBorder="1" applyAlignment="1" applyProtection="1">
      <alignment horizontal="right"/>
    </xf>
    <xf numFmtId="165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5" fontId="0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5" fontId="2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Border="1" applyAlignment="1" applyProtection="1">
      <alignment horizontal="right"/>
      <protection locked="0"/>
    </xf>
    <xf numFmtId="165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5" fontId="0" fillId="6" borderId="30" xfId="0" applyNumberFormat="1" applyFill="1" applyBorder="1" applyAlignment="1" applyProtection="1">
      <alignment horizontal="right"/>
    </xf>
    <xf numFmtId="165" fontId="0" fillId="0" borderId="30" xfId="0" applyNumberFormat="1" applyBorder="1" applyAlignment="1" applyProtection="1">
      <alignment horizontal="right"/>
      <protection locked="0"/>
    </xf>
    <xf numFmtId="165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5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5" fontId="0" fillId="6" borderId="35" xfId="0" applyNumberFormat="1" applyFont="1" applyFill="1" applyBorder="1" applyAlignment="1" applyProtection="1">
      <alignment horizontal="right"/>
    </xf>
    <xf numFmtId="165" fontId="0" fillId="6" borderId="36" xfId="0" applyNumberFormat="1" applyFont="1" applyFill="1" applyBorder="1" applyAlignment="1" applyProtection="1">
      <alignment horizontal="right"/>
    </xf>
    <xf numFmtId="165" fontId="0" fillId="0" borderId="36" xfId="0" applyNumberFormat="1" applyBorder="1" applyAlignment="1" applyProtection="1">
      <alignment horizontal="right"/>
      <protection locked="0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8" xfId="0" applyNumberFormat="1" applyFont="1" applyBorder="1" applyAlignment="1" applyProtection="1">
      <alignment horizontal="right"/>
      <protection locked="0"/>
    </xf>
    <xf numFmtId="165" fontId="0" fillId="0" borderId="12" xfId="0" applyNumberFormat="1" applyFont="1" applyFill="1" applyBorder="1" applyAlignment="1" applyProtection="1">
      <alignment horizontal="right"/>
    </xf>
    <xf numFmtId="165" fontId="0" fillId="0" borderId="36" xfId="0" applyNumberFormat="1" applyFont="1" applyBorder="1" applyAlignment="1" applyProtection="1">
      <alignment horizontal="right"/>
      <protection locked="0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5" fontId="3" fillId="4" borderId="1" xfId="0" applyNumberFormat="1" applyFont="1" applyFill="1" applyBorder="1" applyAlignment="1" applyProtection="1">
      <alignment horizontal="right"/>
    </xf>
    <xf numFmtId="165" fontId="3" fillId="4" borderId="10" xfId="0" applyNumberFormat="1" applyFont="1" applyFill="1" applyBorder="1" applyAlignment="1" applyProtection="1">
      <alignment horizontal="right"/>
    </xf>
    <xf numFmtId="165" fontId="3" fillId="4" borderId="11" xfId="0" applyNumberFormat="1" applyFont="1" applyFill="1" applyBorder="1" applyAlignment="1" applyProtection="1">
      <alignment horizontal="right"/>
    </xf>
    <xf numFmtId="165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165" fontId="9" fillId="9" borderId="14" xfId="0" applyNumberFormat="1" applyFont="1" applyFill="1" applyBorder="1" applyAlignment="1" applyProtection="1">
      <alignment horizontal="center"/>
    </xf>
    <xf numFmtId="165" fontId="9" fillId="9" borderId="15" xfId="0" applyNumberFormat="1" applyFont="1" applyFill="1" applyBorder="1" applyAlignment="1" applyProtection="1">
      <alignment horizontal="center"/>
    </xf>
    <xf numFmtId="165" fontId="9" fillId="9" borderId="40" xfId="0" applyNumberFormat="1" applyFont="1" applyFill="1" applyBorder="1" applyAlignment="1" applyProtection="1">
      <alignment horizontal="center"/>
    </xf>
    <xf numFmtId="165" fontId="9" fillId="9" borderId="42" xfId="0" applyNumberFormat="1" applyFont="1" applyFill="1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5" fontId="0" fillId="0" borderId="2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wrapText="1"/>
    </xf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0" fontId="0" fillId="0" borderId="23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46" xfId="0" applyNumberFormat="1" applyFont="1" applyBorder="1" applyProtection="1">
      <protection locked="0"/>
    </xf>
    <xf numFmtId="165" fontId="0" fillId="0" borderId="47" xfId="0" applyNumberFormat="1" applyFont="1" applyFill="1" applyBorder="1" applyAlignment="1" applyProtection="1">
      <alignment horizontal="right"/>
    </xf>
    <xf numFmtId="165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8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8" xfId="0" applyNumberFormat="1" applyFont="1" applyFill="1" applyBorder="1" applyProtection="1">
      <protection locked="0"/>
    </xf>
    <xf numFmtId="165" fontId="0" fillId="0" borderId="48" xfId="0" applyNumberFormat="1" applyFont="1" applyBorder="1" applyProtection="1">
      <protection locked="0"/>
    </xf>
    <xf numFmtId="165" fontId="0" fillId="0" borderId="28" xfId="0" applyNumberFormat="1" applyFont="1" applyBorder="1" applyProtection="1">
      <protection locked="0"/>
    </xf>
    <xf numFmtId="0" fontId="0" fillId="0" borderId="48" xfId="0" applyFont="1" applyBorder="1" applyProtection="1">
      <protection locked="0"/>
    </xf>
    <xf numFmtId="0" fontId="0" fillId="0" borderId="28" xfId="0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10" borderId="28" xfId="0" applyFont="1" applyFill="1" applyBorder="1" applyProtection="1">
      <protection locked="0"/>
    </xf>
    <xf numFmtId="165" fontId="0" fillId="10" borderId="28" xfId="0" applyNumberFormat="1" applyFont="1" applyFill="1" applyBorder="1" applyProtection="1">
      <protection locked="0"/>
    </xf>
    <xf numFmtId="0" fontId="0" fillId="0" borderId="35" xfId="0" applyFill="1" applyBorder="1" applyAlignment="1" applyProtection="1">
      <alignment horizontal="center"/>
    </xf>
    <xf numFmtId="0" fontId="0" fillId="0" borderId="50" xfId="0" applyBorder="1" applyProtection="1"/>
    <xf numFmtId="165" fontId="0" fillId="0" borderId="51" xfId="0" applyNumberFormat="1" applyFont="1" applyBorder="1" applyProtection="1">
      <protection locked="0"/>
    </xf>
    <xf numFmtId="165" fontId="0" fillId="0" borderId="52" xfId="0" applyNumberFormat="1" applyFont="1" applyBorder="1" applyProtection="1">
      <protection locked="0"/>
    </xf>
    <xf numFmtId="165" fontId="0" fillId="0" borderId="35" xfId="0" applyNumberFormat="1" applyFont="1" applyBorder="1" applyProtection="1">
      <protection locked="0"/>
    </xf>
    <xf numFmtId="0" fontId="3" fillId="9" borderId="14" xfId="0" applyFont="1" applyFill="1" applyBorder="1" applyProtection="1"/>
    <xf numFmtId="165" fontId="3" fillId="9" borderId="19" xfId="0" applyNumberFormat="1" applyFont="1" applyFill="1" applyBorder="1" applyProtection="1"/>
    <xf numFmtId="165" fontId="0" fillId="9" borderId="46" xfId="0" applyNumberFormat="1" applyFont="1" applyFill="1" applyBorder="1" applyProtection="1">
      <protection locked="0"/>
    </xf>
    <xf numFmtId="165" fontId="3" fillId="9" borderId="16" xfId="0" applyNumberFormat="1" applyFont="1" applyFill="1" applyBorder="1" applyProtection="1"/>
    <xf numFmtId="165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1" borderId="53" xfId="0" applyFont="1" applyFill="1" applyBorder="1" applyAlignment="1" applyProtection="1">
      <alignment horizontal="left"/>
    </xf>
    <xf numFmtId="166" fontId="6" fillId="11" borderId="53" xfId="0" applyNumberFormat="1" applyFont="1" applyFill="1" applyBorder="1" applyAlignment="1" applyProtection="1"/>
    <xf numFmtId="166" fontId="13" fillId="12" borderId="53" xfId="0" applyNumberFormat="1" applyFont="1" applyFill="1" applyBorder="1" applyAlignment="1" applyProtection="1"/>
    <xf numFmtId="166" fontId="13" fillId="12" borderId="6" xfId="0" applyNumberFormat="1" applyFont="1" applyFill="1" applyBorder="1" applyAlignment="1" applyProtection="1"/>
    <xf numFmtId="10" fontId="1" fillId="12" borderId="27" xfId="0" applyNumberFormat="1" applyFont="1" applyFill="1" applyBorder="1" applyProtection="1"/>
    <xf numFmtId="0" fontId="14" fillId="0" borderId="14" xfId="0" applyFont="1" applyFill="1" applyBorder="1" applyAlignment="1" applyProtection="1">
      <alignment horizontal="center"/>
    </xf>
    <xf numFmtId="0" fontId="14" fillId="0" borderId="14" xfId="0" applyFont="1" applyBorder="1" applyProtection="1"/>
    <xf numFmtId="165" fontId="15" fillId="5" borderId="19" xfId="0" applyNumberFormat="1" applyFont="1" applyFill="1" applyBorder="1" applyAlignment="1" applyProtection="1">
      <alignment horizontal="center"/>
    </xf>
    <xf numFmtId="165" fontId="15" fillId="5" borderId="4" xfId="0" applyNumberFormat="1" applyFont="1" applyFill="1" applyBorder="1" applyProtection="1"/>
    <xf numFmtId="0" fontId="14" fillId="5" borderId="4" xfId="0" applyFont="1" applyFill="1" applyBorder="1" applyProtection="1"/>
    <xf numFmtId="165" fontId="15" fillId="5" borderId="43" xfId="0" applyNumberFormat="1" applyFont="1" applyFill="1" applyBorder="1" applyProtection="1"/>
    <xf numFmtId="166" fontId="14" fillId="13" borderId="39" xfId="0" applyNumberFormat="1" applyFont="1" applyFill="1" applyBorder="1" applyProtection="1"/>
    <xf numFmtId="165" fontId="15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Alignment="1" applyProtection="1">
      <alignment horizontal="center"/>
    </xf>
    <xf numFmtId="165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3" fillId="14" borderId="41" xfId="0" applyFont="1" applyFill="1" applyBorder="1" applyAlignment="1" applyProtection="1">
      <alignment horizontal="left" vertical="center"/>
    </xf>
    <xf numFmtId="165" fontId="3" fillId="5" borderId="19" xfId="0" applyNumberFormat="1" applyFont="1" applyFill="1" applyBorder="1" applyProtection="1">
      <protection locked="0"/>
    </xf>
    <xf numFmtId="165" fontId="3" fillId="5" borderId="4" xfId="0" applyNumberFormat="1" applyFont="1" applyFill="1" applyBorder="1" applyProtection="1"/>
    <xf numFmtId="165" fontId="3" fillId="5" borderId="5" xfId="0" applyNumberFormat="1" applyFont="1" applyFill="1" applyBorder="1" applyProtection="1"/>
    <xf numFmtId="165" fontId="15" fillId="2" borderId="0" xfId="0" applyNumberFormat="1" applyFont="1" applyFill="1" applyBorder="1" applyAlignment="1" applyProtection="1">
      <alignment horizontal="right"/>
    </xf>
    <xf numFmtId="0" fontId="3" fillId="14" borderId="54" xfId="0" applyFont="1" applyFill="1" applyBorder="1" applyAlignment="1" applyProtection="1">
      <alignment horizontal="left" vertical="center"/>
    </xf>
    <xf numFmtId="165" fontId="3" fillId="0" borderId="17" xfId="0" applyNumberFormat="1" applyFont="1" applyFill="1" applyBorder="1" applyProtection="1">
      <protection locked="0"/>
    </xf>
    <xf numFmtId="165" fontId="3" fillId="0" borderId="55" xfId="0" applyNumberFormat="1" applyFont="1" applyFill="1" applyBorder="1" applyProtection="1">
      <protection locked="0"/>
    </xf>
    <xf numFmtId="165" fontId="3" fillId="0" borderId="2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5" fontId="16" fillId="5" borderId="19" xfId="0" applyNumberFormat="1" applyFont="1" applyFill="1" applyBorder="1" applyAlignment="1" applyProtection="1">
      <alignment horizontal="center" wrapText="1"/>
      <protection locked="0"/>
    </xf>
    <xf numFmtId="165" fontId="16" fillId="5" borderId="5" xfId="0" applyNumberFormat="1" applyFont="1" applyFill="1" applyBorder="1" applyAlignment="1" applyProtection="1">
      <alignment horizont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0" fontId="3" fillId="14" borderId="21" xfId="0" applyFont="1" applyFill="1" applyBorder="1" applyAlignment="1" applyProtection="1">
      <alignment horizontal="left" vertical="center"/>
    </xf>
    <xf numFmtId="165" fontId="3" fillId="0" borderId="44" xfId="0" applyNumberFormat="1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0" fontId="3" fillId="14" borderId="30" xfId="0" applyFont="1" applyFill="1" applyBorder="1" applyProtection="1"/>
    <xf numFmtId="165" fontId="3" fillId="14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65" fontId="3" fillId="0" borderId="30" xfId="0" applyNumberFormat="1" applyFont="1" applyFill="1" applyBorder="1" applyAlignment="1" applyProtection="1">
      <alignment horizontal="right"/>
      <protection locked="0"/>
    </xf>
    <xf numFmtId="165" fontId="3" fillId="0" borderId="30" xfId="0" applyNumberFormat="1" applyFont="1" applyFill="1" applyBorder="1" applyProtection="1"/>
    <xf numFmtId="0" fontId="9" fillId="0" borderId="30" xfId="0" applyFont="1" applyFill="1" applyBorder="1" applyProtection="1"/>
    <xf numFmtId="165" fontId="3" fillId="0" borderId="30" xfId="0" applyNumberFormat="1" applyFont="1" applyFill="1" applyBorder="1" applyProtection="1">
      <protection locked="0"/>
    </xf>
    <xf numFmtId="0" fontId="3" fillId="14" borderId="37" xfId="0" applyFont="1" applyFill="1" applyBorder="1" applyAlignment="1" applyProtection="1">
      <alignment horizontal="left"/>
    </xf>
    <xf numFmtId="0" fontId="3" fillId="14" borderId="56" xfId="0" applyFont="1" applyFill="1" applyBorder="1" applyAlignment="1" applyProtection="1">
      <alignment horizontal="left"/>
    </xf>
    <xf numFmtId="165" fontId="3" fillId="0" borderId="56" xfId="0" applyNumberFormat="1" applyFont="1" applyFill="1" applyBorder="1" applyAlignment="1" applyProtection="1">
      <alignment horizontal="left"/>
      <protection locked="0"/>
    </xf>
    <xf numFmtId="0" fontId="0" fillId="0" borderId="56" xfId="0" applyFill="1" applyBorder="1"/>
    <xf numFmtId="0" fontId="0" fillId="0" borderId="51" xfId="0" applyFill="1" applyBorder="1"/>
    <xf numFmtId="0" fontId="3" fillId="0" borderId="13" xfId="0" applyFont="1" applyFill="1" applyBorder="1"/>
    <xf numFmtId="0" fontId="0" fillId="0" borderId="57" xfId="0" applyFill="1" applyBorder="1"/>
    <xf numFmtId="0" fontId="0" fillId="0" borderId="13" xfId="0" applyFill="1" applyBorder="1"/>
    <xf numFmtId="0" fontId="0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8" fillId="0" borderId="13" xfId="1" applyFont="1" applyBorder="1" applyProtection="1"/>
    <xf numFmtId="0" fontId="0" fillId="0" borderId="0" xfId="0" applyBorder="1"/>
    <xf numFmtId="0" fontId="18" fillId="0" borderId="13" xfId="1" applyFont="1" applyFill="1" applyBorder="1" applyProtection="1"/>
    <xf numFmtId="0" fontId="18" fillId="0" borderId="0" xfId="1" applyFont="1" applyFill="1" applyBorder="1" applyProtection="1"/>
    <xf numFmtId="0" fontId="18" fillId="0" borderId="0" xfId="1" applyFont="1" applyBorder="1" applyProtection="1"/>
    <xf numFmtId="0" fontId="18" fillId="0" borderId="0" xfId="0" applyFont="1" applyFill="1" applyBorder="1"/>
    <xf numFmtId="0" fontId="18" fillId="0" borderId="26" xfId="1" applyFont="1" applyBorder="1" applyProtection="1"/>
    <xf numFmtId="0" fontId="18" fillId="0" borderId="58" xfId="0" applyFont="1" applyFill="1" applyBorder="1"/>
    <xf numFmtId="0" fontId="18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8" fillId="2" borderId="0" xfId="1" applyFont="1" applyFill="1" applyBorder="1" applyProtection="1"/>
    <xf numFmtId="0" fontId="18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0" borderId="0" xfId="0" applyNumberFormat="1" applyFont="1" applyFill="1" applyBorder="1" applyAlignment="1" applyProtection="1">
      <alignment horizontal="left"/>
      <protection locked="0"/>
    </xf>
    <xf numFmtId="0" fontId="3" fillId="1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0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4">
    <dxf>
      <font>
        <color theme="0"/>
      </font>
      <numFmt numFmtId="164" formatCode=";;;"/>
    </dxf>
    <dxf>
      <numFmt numFmtId="164" formatCode=";;;"/>
    </dxf>
    <dxf>
      <font>
        <color theme="0"/>
      </font>
      <numFmt numFmtId="164" formatCode=";;;"/>
    </dxf>
    <dxf>
      <numFmt numFmtId="164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FF0000"/>
  </sheetPr>
  <dimension ref="A1:AD276"/>
  <sheetViews>
    <sheetView showGridLines="0" tabSelected="1" topLeftCell="D1" zoomScale="80" zoomScaleNormal="80" zoomScaleSheetLayoutView="80" workbookViewId="0">
      <selection activeCell="E54" sqref="E5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1.28515625" customWidth="1"/>
    <col min="10" max="10" width="16.140625" customWidth="1"/>
    <col min="11" max="11" width="17.85546875" customWidth="1"/>
    <col min="12" max="12" width="13.7109375" customWidth="1"/>
    <col min="13" max="13" width="23.42578125" style="223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4.85546875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7" t="s">
        <v>4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8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5</v>
      </c>
      <c r="C8" s="1"/>
      <c r="D8" s="9" t="s">
        <v>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11" t="s">
        <v>7</v>
      </c>
      <c r="C10" s="12" t="s">
        <v>8</v>
      </c>
      <c r="D10" s="13" t="s">
        <v>9</v>
      </c>
      <c r="E10" s="14"/>
      <c r="F10" s="14"/>
      <c r="G10" s="14"/>
      <c r="H10" s="14"/>
      <c r="I10" s="15"/>
      <c r="J10" s="13" t="s">
        <v>10</v>
      </c>
      <c r="K10" s="14"/>
      <c r="L10" s="14"/>
      <c r="M10" s="14"/>
      <c r="N10" s="14"/>
      <c r="O10" s="15"/>
      <c r="P10" s="13" t="s">
        <v>11</v>
      </c>
      <c r="Q10" s="14"/>
      <c r="R10" s="14"/>
      <c r="S10" s="14"/>
      <c r="T10" s="14"/>
      <c r="U10" s="15"/>
      <c r="V10" s="13" t="s">
        <v>12</v>
      </c>
      <c r="W10" s="14"/>
      <c r="X10" s="14"/>
      <c r="Y10" s="14"/>
      <c r="Z10" s="14"/>
      <c r="AA10" s="15"/>
      <c r="AB10" s="16" t="s">
        <v>13</v>
      </c>
      <c r="AC10" s="3"/>
      <c r="AD10" s="3"/>
    </row>
    <row r="11" spans="1:30" ht="30.75" customHeight="1" thickBot="1" x14ac:dyDescent="0.3">
      <c r="A11" s="1"/>
      <c r="B11" s="17"/>
      <c r="C11" s="18"/>
      <c r="D11" s="19" t="s">
        <v>14</v>
      </c>
      <c r="E11" s="20"/>
      <c r="F11" s="20"/>
      <c r="G11" s="21"/>
      <c r="H11" s="22" t="s">
        <v>15</v>
      </c>
      <c r="I11" s="22" t="s">
        <v>16</v>
      </c>
      <c r="J11" s="19" t="s">
        <v>14</v>
      </c>
      <c r="K11" s="20"/>
      <c r="L11" s="20"/>
      <c r="M11" s="21"/>
      <c r="N11" s="22" t="s">
        <v>15</v>
      </c>
      <c r="O11" s="22" t="s">
        <v>16</v>
      </c>
      <c r="P11" s="19" t="s">
        <v>14</v>
      </c>
      <c r="Q11" s="20"/>
      <c r="R11" s="20"/>
      <c r="S11" s="21"/>
      <c r="T11" s="22" t="s">
        <v>15</v>
      </c>
      <c r="U11" s="22" t="s">
        <v>16</v>
      </c>
      <c r="V11" s="19" t="s">
        <v>14</v>
      </c>
      <c r="W11" s="20"/>
      <c r="X11" s="20"/>
      <c r="Y11" s="21"/>
      <c r="Z11" s="22" t="s">
        <v>15</v>
      </c>
      <c r="AA11" s="22" t="s">
        <v>16</v>
      </c>
      <c r="AB11" s="23"/>
      <c r="AC11" s="3"/>
      <c r="AD11" s="3"/>
    </row>
    <row r="12" spans="1:30" ht="15.75" customHeight="1" thickBot="1" x14ac:dyDescent="0.3">
      <c r="A12" s="1"/>
      <c r="B12" s="17"/>
      <c r="C12" s="24"/>
      <c r="D12" s="25" t="s">
        <v>17</v>
      </c>
      <c r="E12" s="26"/>
      <c r="F12" s="26"/>
      <c r="G12" s="26"/>
      <c r="H12" s="26"/>
      <c r="I12" s="27"/>
      <c r="J12" s="25" t="s">
        <v>17</v>
      </c>
      <c r="K12" s="26"/>
      <c r="L12" s="26"/>
      <c r="M12" s="26"/>
      <c r="N12" s="26"/>
      <c r="O12" s="27"/>
      <c r="P12" s="25" t="s">
        <v>17</v>
      </c>
      <c r="Q12" s="26"/>
      <c r="R12" s="26"/>
      <c r="S12" s="26"/>
      <c r="T12" s="26"/>
      <c r="U12" s="27"/>
      <c r="V12" s="25" t="s">
        <v>17</v>
      </c>
      <c r="W12" s="26"/>
      <c r="X12" s="26"/>
      <c r="Y12" s="26"/>
      <c r="Z12" s="26"/>
      <c r="AA12" s="27"/>
      <c r="AB12" s="23"/>
      <c r="AC12" s="3"/>
      <c r="AD12" s="3"/>
    </row>
    <row r="13" spans="1:30" ht="15.75" customHeight="1" thickBot="1" x14ac:dyDescent="0.3">
      <c r="A13" s="1"/>
      <c r="B13" s="28"/>
      <c r="C13" s="29"/>
      <c r="D13" s="30" t="s">
        <v>18</v>
      </c>
      <c r="E13" s="31"/>
      <c r="F13" s="31"/>
      <c r="G13" s="32" t="s">
        <v>19</v>
      </c>
      <c r="H13" s="33" t="s">
        <v>20</v>
      </c>
      <c r="I13" s="34" t="s">
        <v>17</v>
      </c>
      <c r="J13" s="30" t="s">
        <v>18</v>
      </c>
      <c r="K13" s="31"/>
      <c r="L13" s="31"/>
      <c r="M13" s="32" t="s">
        <v>19</v>
      </c>
      <c r="N13" s="33" t="s">
        <v>20</v>
      </c>
      <c r="O13" s="34" t="s">
        <v>17</v>
      </c>
      <c r="P13" s="30" t="s">
        <v>18</v>
      </c>
      <c r="Q13" s="31"/>
      <c r="R13" s="31"/>
      <c r="S13" s="32" t="s">
        <v>19</v>
      </c>
      <c r="T13" s="33" t="s">
        <v>20</v>
      </c>
      <c r="U13" s="34" t="s">
        <v>17</v>
      </c>
      <c r="V13" s="30" t="s">
        <v>18</v>
      </c>
      <c r="W13" s="31"/>
      <c r="X13" s="31"/>
      <c r="Y13" s="32" t="s">
        <v>19</v>
      </c>
      <c r="Z13" s="33" t="s">
        <v>20</v>
      </c>
      <c r="AA13" s="34" t="s">
        <v>17</v>
      </c>
      <c r="AB13" s="23"/>
      <c r="AC13" s="3"/>
      <c r="AD13" s="3"/>
    </row>
    <row r="14" spans="1:30" ht="15.75" thickBot="1" x14ac:dyDescent="0.3">
      <c r="A14" s="1"/>
      <c r="B14" s="35"/>
      <c r="C14" s="36"/>
      <c r="D14" s="37" t="s">
        <v>21</v>
      </c>
      <c r="E14" s="38" t="s">
        <v>22</v>
      </c>
      <c r="F14" s="38" t="s">
        <v>23</v>
      </c>
      <c r="G14" s="39"/>
      <c r="H14" s="40"/>
      <c r="I14" s="41"/>
      <c r="J14" s="37" t="s">
        <v>21</v>
      </c>
      <c r="K14" s="38" t="s">
        <v>22</v>
      </c>
      <c r="L14" s="38" t="s">
        <v>23</v>
      </c>
      <c r="M14" s="39"/>
      <c r="N14" s="40"/>
      <c r="O14" s="41"/>
      <c r="P14" s="37" t="s">
        <v>21</v>
      </c>
      <c r="Q14" s="38" t="s">
        <v>22</v>
      </c>
      <c r="R14" s="38" t="s">
        <v>23</v>
      </c>
      <c r="S14" s="39"/>
      <c r="T14" s="40"/>
      <c r="U14" s="41"/>
      <c r="V14" s="37" t="s">
        <v>21</v>
      </c>
      <c r="W14" s="38" t="s">
        <v>22</v>
      </c>
      <c r="X14" s="38" t="s">
        <v>23</v>
      </c>
      <c r="Y14" s="39"/>
      <c r="Z14" s="40"/>
      <c r="AA14" s="41"/>
      <c r="AB14" s="42"/>
      <c r="AC14" s="3"/>
      <c r="AD14" s="3"/>
    </row>
    <row r="15" spans="1:30" x14ac:dyDescent="0.25">
      <c r="A15" s="1"/>
      <c r="B15" s="43" t="s">
        <v>24</v>
      </c>
      <c r="C15" s="44" t="s">
        <v>25</v>
      </c>
      <c r="D15" s="45"/>
      <c r="E15" s="46"/>
      <c r="F15" s="47">
        <v>2277.5</v>
      </c>
      <c r="G15" s="48">
        <f>SUM(D15:F15)</f>
        <v>2277.5</v>
      </c>
      <c r="H15" s="49">
        <v>292.2</v>
      </c>
      <c r="I15" s="50">
        <f>G15+H15</f>
        <v>2569.6999999999998</v>
      </c>
      <c r="J15" s="45"/>
      <c r="K15" s="46"/>
      <c r="L15" s="51">
        <v>2045</v>
      </c>
      <c r="M15" s="48">
        <f t="shared" ref="M15:M23" si="0">SUM(J15:L15)</f>
        <v>2045</v>
      </c>
      <c r="N15" s="49">
        <v>273</v>
      </c>
      <c r="O15" s="50">
        <f>M15+N15</f>
        <v>2318</v>
      </c>
      <c r="P15" s="45"/>
      <c r="Q15" s="46"/>
      <c r="R15" s="51">
        <v>1350.9</v>
      </c>
      <c r="S15" s="48">
        <f>SUM(P15:R15)</f>
        <v>1350.9</v>
      </c>
      <c r="T15" s="49">
        <v>165.4</v>
      </c>
      <c r="U15" s="50">
        <f>S15+T15</f>
        <v>1516.3000000000002</v>
      </c>
      <c r="V15" s="45">
        <v>0</v>
      </c>
      <c r="W15" s="46"/>
      <c r="X15" s="51">
        <v>1870</v>
      </c>
      <c r="Y15" s="48">
        <f>SUM(V15:X15)</f>
        <v>1870</v>
      </c>
      <c r="Z15" s="49">
        <v>315</v>
      </c>
      <c r="AA15" s="50">
        <f>Y15+Z15</f>
        <v>2185</v>
      </c>
      <c r="AB15" s="52">
        <f>(AA15/O15)</f>
        <v>0.94262295081967218</v>
      </c>
      <c r="AC15" s="3"/>
      <c r="AD15" s="3"/>
    </row>
    <row r="16" spans="1:30" x14ac:dyDescent="0.25">
      <c r="A16" s="1"/>
      <c r="B16" s="53" t="s">
        <v>26</v>
      </c>
      <c r="C16" s="54" t="s">
        <v>27</v>
      </c>
      <c r="D16" s="55">
        <v>4811</v>
      </c>
      <c r="E16" s="56"/>
      <c r="F16" s="56"/>
      <c r="G16" s="57">
        <f t="shared" ref="G16:G23" si="1">SUM(D16:F16)</f>
        <v>4811</v>
      </c>
      <c r="H16" s="58"/>
      <c r="I16" s="50">
        <f t="shared" ref="I16:I23" si="2">G16+H16</f>
        <v>4811</v>
      </c>
      <c r="J16" s="55">
        <v>4773</v>
      </c>
      <c r="K16" s="56"/>
      <c r="L16" s="56"/>
      <c r="M16" s="57">
        <f t="shared" si="0"/>
        <v>4773</v>
      </c>
      <c r="N16" s="58"/>
      <c r="O16" s="50">
        <f t="shared" ref="O16:O20" si="3">M16+N16</f>
        <v>4773</v>
      </c>
      <c r="P16" s="55">
        <v>2403.6</v>
      </c>
      <c r="Q16" s="56"/>
      <c r="R16" s="56"/>
      <c r="S16" s="57">
        <f t="shared" ref="S16:S23" si="4">SUM(P16:R16)</f>
        <v>2403.6</v>
      </c>
      <c r="T16" s="58"/>
      <c r="U16" s="50">
        <f t="shared" ref="U16:U20" si="5">S16+T16</f>
        <v>2403.6</v>
      </c>
      <c r="V16" s="55">
        <v>5145</v>
      </c>
      <c r="W16" s="56"/>
      <c r="X16" s="56"/>
      <c r="Y16" s="57">
        <f t="shared" ref="Y16:Y23" si="6">SUM(V16:X16)</f>
        <v>5145</v>
      </c>
      <c r="Z16" s="58"/>
      <c r="AA16" s="50">
        <f t="shared" ref="AA16:AA20" si="7">Y16+Z16</f>
        <v>5145</v>
      </c>
      <c r="AB16" s="52">
        <f t="shared" ref="AB16:AB24" si="8">(AA16/O16)</f>
        <v>1.077938403519799</v>
      </c>
      <c r="AC16" s="3"/>
      <c r="AD16" s="3"/>
    </row>
    <row r="17" spans="1:30" x14ac:dyDescent="0.25">
      <c r="A17" s="1"/>
      <c r="B17" s="53" t="s">
        <v>28</v>
      </c>
      <c r="C17" s="59" t="s">
        <v>29</v>
      </c>
      <c r="D17" s="60">
        <v>708</v>
      </c>
      <c r="E17" s="61"/>
      <c r="F17" s="61"/>
      <c r="G17" s="57">
        <f t="shared" si="1"/>
        <v>708</v>
      </c>
      <c r="H17" s="62"/>
      <c r="I17" s="50">
        <f t="shared" si="2"/>
        <v>708</v>
      </c>
      <c r="J17" s="60"/>
      <c r="K17" s="61"/>
      <c r="L17" s="61"/>
      <c r="M17" s="57">
        <f t="shared" si="0"/>
        <v>0</v>
      </c>
      <c r="N17" s="62"/>
      <c r="O17" s="50">
        <f t="shared" si="3"/>
        <v>0</v>
      </c>
      <c r="P17" s="60">
        <v>811</v>
      </c>
      <c r="Q17" s="61"/>
      <c r="R17" s="61"/>
      <c r="S17" s="57">
        <f t="shared" si="4"/>
        <v>811</v>
      </c>
      <c r="T17" s="62"/>
      <c r="U17" s="50">
        <f t="shared" si="5"/>
        <v>811</v>
      </c>
      <c r="V17" s="60"/>
      <c r="W17" s="61"/>
      <c r="X17" s="61"/>
      <c r="Y17" s="57">
        <f t="shared" si="6"/>
        <v>0</v>
      </c>
      <c r="Z17" s="62"/>
      <c r="AA17" s="50">
        <f t="shared" si="7"/>
        <v>0</v>
      </c>
      <c r="AB17" s="52" t="e">
        <f t="shared" si="8"/>
        <v>#DIV/0!</v>
      </c>
      <c r="AC17" s="3"/>
      <c r="AD17" s="3"/>
    </row>
    <row r="18" spans="1:30" x14ac:dyDescent="0.25">
      <c r="A18" s="1"/>
      <c r="B18" s="53" t="s">
        <v>30</v>
      </c>
      <c r="C18" s="63" t="s">
        <v>31</v>
      </c>
      <c r="D18" s="64"/>
      <c r="E18" s="65">
        <v>32870.400000000001</v>
      </c>
      <c r="F18" s="61"/>
      <c r="G18" s="57">
        <f t="shared" si="1"/>
        <v>32870.400000000001</v>
      </c>
      <c r="H18" s="49"/>
      <c r="I18" s="50">
        <f t="shared" si="2"/>
        <v>32870.400000000001</v>
      </c>
      <c r="J18" s="64"/>
      <c r="K18" s="65">
        <v>31657</v>
      </c>
      <c r="L18" s="61"/>
      <c r="M18" s="57">
        <f t="shared" si="0"/>
        <v>31657</v>
      </c>
      <c r="N18" s="49"/>
      <c r="O18" s="50">
        <f t="shared" si="3"/>
        <v>31657</v>
      </c>
      <c r="P18" s="64"/>
      <c r="Q18" s="65">
        <v>19403.3</v>
      </c>
      <c r="R18" s="61"/>
      <c r="S18" s="57">
        <f t="shared" si="4"/>
        <v>19403.3</v>
      </c>
      <c r="T18" s="49"/>
      <c r="U18" s="50">
        <f t="shared" si="5"/>
        <v>19403.3</v>
      </c>
      <c r="V18" s="64"/>
      <c r="W18" s="65">
        <v>36365.4</v>
      </c>
      <c r="X18" s="61"/>
      <c r="Y18" s="57">
        <f t="shared" si="6"/>
        <v>36365.4</v>
      </c>
      <c r="Z18" s="49"/>
      <c r="AA18" s="50">
        <f t="shared" si="7"/>
        <v>36365.4</v>
      </c>
      <c r="AB18" s="52">
        <f t="shared" si="8"/>
        <v>1.1487317181034211</v>
      </c>
      <c r="AC18" s="3"/>
      <c r="AD18" s="3"/>
    </row>
    <row r="19" spans="1:30" x14ac:dyDescent="0.25">
      <c r="A19" s="1"/>
      <c r="B19" s="53" t="s">
        <v>32</v>
      </c>
      <c r="C19" s="66" t="s">
        <v>33</v>
      </c>
      <c r="D19" s="67"/>
      <c r="E19" s="61"/>
      <c r="F19" s="68" t="s">
        <v>34</v>
      </c>
      <c r="G19" s="57">
        <f t="shared" si="1"/>
        <v>0</v>
      </c>
      <c r="H19" s="69"/>
      <c r="I19" s="50">
        <f t="shared" si="2"/>
        <v>0</v>
      </c>
      <c r="J19" s="67"/>
      <c r="K19" s="61"/>
      <c r="L19" s="68"/>
      <c r="M19" s="57">
        <f t="shared" si="0"/>
        <v>0</v>
      </c>
      <c r="N19" s="69"/>
      <c r="O19" s="50">
        <f t="shared" si="3"/>
        <v>0</v>
      </c>
      <c r="P19" s="67"/>
      <c r="Q19" s="61"/>
      <c r="R19" s="68"/>
      <c r="S19" s="57">
        <f t="shared" si="4"/>
        <v>0</v>
      </c>
      <c r="T19" s="69"/>
      <c r="U19" s="50">
        <f t="shared" si="5"/>
        <v>0</v>
      </c>
      <c r="V19" s="67"/>
      <c r="W19" s="61"/>
      <c r="X19" s="68"/>
      <c r="Y19" s="57">
        <f t="shared" si="6"/>
        <v>0</v>
      </c>
      <c r="Z19" s="69"/>
      <c r="AA19" s="50">
        <f t="shared" si="7"/>
        <v>0</v>
      </c>
      <c r="AB19" s="52" t="e">
        <f t="shared" si="8"/>
        <v>#DIV/0!</v>
      </c>
      <c r="AC19" s="3"/>
      <c r="AD19" s="3"/>
    </row>
    <row r="20" spans="1:30" x14ac:dyDescent="0.25">
      <c r="A20" s="1"/>
      <c r="B20" s="53" t="s">
        <v>35</v>
      </c>
      <c r="C20" s="70" t="s">
        <v>36</v>
      </c>
      <c r="D20" s="64"/>
      <c r="E20" s="71">
        <v>370.5</v>
      </c>
      <c r="F20" s="72">
        <v>161.1</v>
      </c>
      <c r="G20" s="57">
        <f t="shared" si="1"/>
        <v>531.6</v>
      </c>
      <c r="H20" s="69"/>
      <c r="I20" s="50">
        <f t="shared" si="2"/>
        <v>531.6</v>
      </c>
      <c r="J20" s="64"/>
      <c r="K20" s="56"/>
      <c r="L20" s="73">
        <v>25</v>
      </c>
      <c r="M20" s="57">
        <f t="shared" si="0"/>
        <v>25</v>
      </c>
      <c r="N20" s="69"/>
      <c r="O20" s="50">
        <f t="shared" si="3"/>
        <v>25</v>
      </c>
      <c r="P20" s="64">
        <v>125.5</v>
      </c>
      <c r="Q20" s="56"/>
      <c r="R20" s="73">
        <v>13</v>
      </c>
      <c r="S20" s="57">
        <f t="shared" si="4"/>
        <v>138.5</v>
      </c>
      <c r="T20" s="69"/>
      <c r="U20" s="50">
        <f t="shared" si="5"/>
        <v>138.5</v>
      </c>
      <c r="V20" s="64"/>
      <c r="W20" s="56"/>
      <c r="X20" s="73">
        <v>50</v>
      </c>
      <c r="Y20" s="57">
        <f t="shared" si="6"/>
        <v>50</v>
      </c>
      <c r="Z20" s="69"/>
      <c r="AA20" s="50">
        <f t="shared" si="7"/>
        <v>50</v>
      </c>
      <c r="AB20" s="52">
        <f t="shared" si="8"/>
        <v>2</v>
      </c>
      <c r="AC20" s="3"/>
      <c r="AD20" s="3"/>
    </row>
    <row r="21" spans="1:30" x14ac:dyDescent="0.25">
      <c r="A21" s="1"/>
      <c r="B21" s="53" t="s">
        <v>37</v>
      </c>
      <c r="C21" s="74" t="s">
        <v>38</v>
      </c>
      <c r="D21" s="64"/>
      <c r="E21" s="56"/>
      <c r="F21" s="72">
        <v>204.4</v>
      </c>
      <c r="G21" s="57">
        <f t="shared" si="1"/>
        <v>204.4</v>
      </c>
      <c r="H21" s="75">
        <v>222.5</v>
      </c>
      <c r="I21" s="50">
        <f>G21+H21</f>
        <v>426.9</v>
      </c>
      <c r="J21" s="64"/>
      <c r="K21" s="56"/>
      <c r="L21" s="73"/>
      <c r="M21" s="57">
        <f t="shared" si="0"/>
        <v>0</v>
      </c>
      <c r="N21" s="75">
        <v>242</v>
      </c>
      <c r="O21" s="50">
        <f>M21+N21</f>
        <v>242</v>
      </c>
      <c r="P21" s="64"/>
      <c r="Q21" s="56"/>
      <c r="R21" s="73">
        <v>12.7</v>
      </c>
      <c r="S21" s="57">
        <f t="shared" si="4"/>
        <v>12.7</v>
      </c>
      <c r="T21" s="75">
        <v>138.30000000000001</v>
      </c>
      <c r="U21" s="50">
        <f>S21+T21</f>
        <v>151</v>
      </c>
      <c r="V21" s="64"/>
      <c r="W21" s="56"/>
      <c r="X21" s="73">
        <v>210</v>
      </c>
      <c r="Y21" s="57">
        <f t="shared" si="6"/>
        <v>210</v>
      </c>
      <c r="Z21" s="75">
        <v>250</v>
      </c>
      <c r="AA21" s="50">
        <f>Y21+Z21</f>
        <v>460</v>
      </c>
      <c r="AB21" s="52">
        <f t="shared" si="8"/>
        <v>1.9008264462809918</v>
      </c>
      <c r="AC21" s="3"/>
      <c r="AD21" s="3"/>
    </row>
    <row r="22" spans="1:30" x14ac:dyDescent="0.25">
      <c r="A22" s="1"/>
      <c r="B22" s="53" t="s">
        <v>39</v>
      </c>
      <c r="C22" s="74" t="s">
        <v>40</v>
      </c>
      <c r="D22" s="64"/>
      <c r="E22" s="56"/>
      <c r="F22" s="72">
        <v>0</v>
      </c>
      <c r="G22" s="57">
        <f t="shared" si="1"/>
        <v>0</v>
      </c>
      <c r="H22" s="75">
        <v>222.5</v>
      </c>
      <c r="I22" s="50">
        <f t="shared" si="2"/>
        <v>222.5</v>
      </c>
      <c r="J22" s="64"/>
      <c r="K22" s="56"/>
      <c r="L22" s="73"/>
      <c r="M22" s="57">
        <f t="shared" si="0"/>
        <v>0</v>
      </c>
      <c r="N22" s="75">
        <v>242</v>
      </c>
      <c r="O22" s="50">
        <f t="shared" ref="O22:O23" si="9">M22+N22</f>
        <v>242</v>
      </c>
      <c r="P22" s="64"/>
      <c r="Q22" s="56"/>
      <c r="R22" s="73">
        <v>0</v>
      </c>
      <c r="S22" s="57">
        <f t="shared" si="4"/>
        <v>0</v>
      </c>
      <c r="T22" s="75">
        <v>138.30000000000001</v>
      </c>
      <c r="U22" s="50">
        <f t="shared" ref="U22:U23" si="10">S22+T22</f>
        <v>138.30000000000001</v>
      </c>
      <c r="V22" s="64"/>
      <c r="W22" s="56"/>
      <c r="X22" s="73">
        <v>0</v>
      </c>
      <c r="Y22" s="57">
        <f t="shared" si="6"/>
        <v>0</v>
      </c>
      <c r="Z22" s="75">
        <v>250</v>
      </c>
      <c r="AA22" s="50">
        <f t="shared" ref="AA22:AA23" si="11">Y22+Z22</f>
        <v>250</v>
      </c>
      <c r="AB22" s="52">
        <f t="shared" si="8"/>
        <v>1.0330578512396693</v>
      </c>
      <c r="AC22" s="3"/>
      <c r="AD22" s="3"/>
    </row>
    <row r="23" spans="1:30" ht="15.75" thickBot="1" x14ac:dyDescent="0.3">
      <c r="A23" s="1"/>
      <c r="B23" s="76" t="s">
        <v>41</v>
      </c>
      <c r="C23" s="77" t="s">
        <v>42</v>
      </c>
      <c r="D23" s="78"/>
      <c r="E23" s="79"/>
      <c r="F23" s="80">
        <v>0</v>
      </c>
      <c r="G23" s="81">
        <f t="shared" si="1"/>
        <v>0</v>
      </c>
      <c r="H23" s="82"/>
      <c r="I23" s="83">
        <f t="shared" si="2"/>
        <v>0</v>
      </c>
      <c r="J23" s="78"/>
      <c r="K23" s="79"/>
      <c r="L23" s="84"/>
      <c r="M23" s="81">
        <f t="shared" si="0"/>
        <v>0</v>
      </c>
      <c r="N23" s="82"/>
      <c r="O23" s="83">
        <f t="shared" si="9"/>
        <v>0</v>
      </c>
      <c r="P23" s="78"/>
      <c r="Q23" s="79"/>
      <c r="R23" s="84">
        <v>0</v>
      </c>
      <c r="S23" s="81">
        <f t="shared" si="4"/>
        <v>0</v>
      </c>
      <c r="T23" s="82"/>
      <c r="U23" s="83">
        <f t="shared" si="10"/>
        <v>0</v>
      </c>
      <c r="V23" s="78"/>
      <c r="W23" s="79"/>
      <c r="X23" s="84">
        <v>0</v>
      </c>
      <c r="Y23" s="81">
        <f t="shared" si="6"/>
        <v>0</v>
      </c>
      <c r="Z23" s="82"/>
      <c r="AA23" s="83">
        <f t="shared" si="11"/>
        <v>0</v>
      </c>
      <c r="AB23" s="85" t="e">
        <f t="shared" si="8"/>
        <v>#DIV/0!</v>
      </c>
      <c r="AC23" s="3"/>
      <c r="AD23" s="3"/>
    </row>
    <row r="24" spans="1:30" ht="15.75" thickBot="1" x14ac:dyDescent="0.3">
      <c r="A24" s="1"/>
      <c r="B24" s="86" t="s">
        <v>43</v>
      </c>
      <c r="C24" s="87" t="s">
        <v>44</v>
      </c>
      <c r="D24" s="88">
        <f>SUM(D15:D21)</f>
        <v>5519</v>
      </c>
      <c r="E24" s="89">
        <f>SUM(E15:E21)</f>
        <v>33240.9</v>
      </c>
      <c r="F24" s="89">
        <f>SUM(F15:F21)</f>
        <v>2643</v>
      </c>
      <c r="G24" s="90">
        <f>SUM(D24:F24)</f>
        <v>41402.9</v>
      </c>
      <c r="H24" s="91">
        <f>SUM(H15:H21)</f>
        <v>514.70000000000005</v>
      </c>
      <c r="I24" s="91">
        <f>SUM(I15:I21)</f>
        <v>41917.599999999999</v>
      </c>
      <c r="J24" s="88">
        <f>SUM(J15:J21)</f>
        <v>4773</v>
      </c>
      <c r="K24" s="89">
        <f>SUM(K15:K21)</f>
        <v>31657</v>
      </c>
      <c r="L24" s="89">
        <f>SUM(L15:L21)</f>
        <v>2070</v>
      </c>
      <c r="M24" s="90">
        <f>SUM(J24:L24)</f>
        <v>38500</v>
      </c>
      <c r="N24" s="91">
        <f>SUM(N15:N21)</f>
        <v>515</v>
      </c>
      <c r="O24" s="91">
        <f>SUM(O15:O21)</f>
        <v>39015</v>
      </c>
      <c r="P24" s="88">
        <f>SUM(P15:P21)</f>
        <v>3340.1</v>
      </c>
      <c r="Q24" s="89">
        <f>SUM(Q15:Q21)</f>
        <v>19403.3</v>
      </c>
      <c r="R24" s="89">
        <f>SUM(R15:R21)</f>
        <v>1376.6000000000001</v>
      </c>
      <c r="S24" s="90">
        <f>SUM(P24:R24)</f>
        <v>24119.999999999996</v>
      </c>
      <c r="T24" s="91">
        <f>SUM(T15:T21)</f>
        <v>303.70000000000005</v>
      </c>
      <c r="U24" s="91">
        <f>SUM(U15:U21)</f>
        <v>24423.699999999997</v>
      </c>
      <c r="V24" s="88">
        <f>SUM(V15:V21)</f>
        <v>5145</v>
      </c>
      <c r="W24" s="89">
        <f>SUM(W15:W21)</f>
        <v>36365.4</v>
      </c>
      <c r="X24" s="89">
        <f>SUM(X15:X21)</f>
        <v>2130</v>
      </c>
      <c r="Y24" s="90">
        <f>SUM(V24:X24)</f>
        <v>43640.4</v>
      </c>
      <c r="Z24" s="91">
        <f>SUM(Z15:Z21)</f>
        <v>565</v>
      </c>
      <c r="AA24" s="91">
        <f>SUM(AA15:AA21)</f>
        <v>44205.4</v>
      </c>
      <c r="AB24" s="92">
        <f t="shared" si="8"/>
        <v>1.1330360117903371</v>
      </c>
      <c r="AC24" s="3"/>
      <c r="AD24" s="3"/>
    </row>
    <row r="25" spans="1:30" ht="15.75" customHeight="1" thickBot="1" x14ac:dyDescent="0.3">
      <c r="A25" s="1"/>
      <c r="B25" s="93"/>
      <c r="C25" s="94"/>
      <c r="D25" s="95" t="s">
        <v>45</v>
      </c>
      <c r="E25" s="96"/>
      <c r="F25" s="96"/>
      <c r="G25" s="97"/>
      <c r="H25" s="97"/>
      <c r="I25" s="98"/>
      <c r="J25" s="95" t="s">
        <v>45</v>
      </c>
      <c r="K25" s="96"/>
      <c r="L25" s="96"/>
      <c r="M25" s="97"/>
      <c r="N25" s="97"/>
      <c r="O25" s="98"/>
      <c r="P25" s="95" t="s">
        <v>45</v>
      </c>
      <c r="Q25" s="96"/>
      <c r="R25" s="96"/>
      <c r="S25" s="97"/>
      <c r="T25" s="97"/>
      <c r="U25" s="98"/>
      <c r="V25" s="95" t="s">
        <v>45</v>
      </c>
      <c r="W25" s="96"/>
      <c r="X25" s="96"/>
      <c r="Y25" s="97"/>
      <c r="Z25" s="97"/>
      <c r="AA25" s="98"/>
      <c r="AB25" s="99" t="s">
        <v>13</v>
      </c>
      <c r="AC25" s="3"/>
      <c r="AD25" s="3"/>
    </row>
    <row r="26" spans="1:30" ht="15.75" thickBot="1" x14ac:dyDescent="0.3">
      <c r="A26" s="1"/>
      <c r="B26" s="100" t="s">
        <v>7</v>
      </c>
      <c r="C26" s="12" t="s">
        <v>8</v>
      </c>
      <c r="D26" s="101" t="s">
        <v>46</v>
      </c>
      <c r="E26" s="102"/>
      <c r="F26" s="102"/>
      <c r="G26" s="103" t="s">
        <v>47</v>
      </c>
      <c r="H26" s="104" t="s">
        <v>48</v>
      </c>
      <c r="I26" s="105" t="s">
        <v>45</v>
      </c>
      <c r="J26" s="101" t="s">
        <v>46</v>
      </c>
      <c r="K26" s="102"/>
      <c r="L26" s="102"/>
      <c r="M26" s="103" t="s">
        <v>47</v>
      </c>
      <c r="N26" s="104" t="s">
        <v>48</v>
      </c>
      <c r="O26" s="105" t="s">
        <v>45</v>
      </c>
      <c r="P26" s="101" t="s">
        <v>46</v>
      </c>
      <c r="Q26" s="102"/>
      <c r="R26" s="102"/>
      <c r="S26" s="103" t="s">
        <v>47</v>
      </c>
      <c r="T26" s="104" t="s">
        <v>48</v>
      </c>
      <c r="U26" s="105" t="s">
        <v>45</v>
      </c>
      <c r="V26" s="101" t="s">
        <v>46</v>
      </c>
      <c r="W26" s="102"/>
      <c r="X26" s="102"/>
      <c r="Y26" s="103" t="s">
        <v>47</v>
      </c>
      <c r="Z26" s="104" t="s">
        <v>48</v>
      </c>
      <c r="AA26" s="105" t="s">
        <v>45</v>
      </c>
      <c r="AB26" s="106"/>
      <c r="AC26" s="3"/>
      <c r="AD26" s="3"/>
    </row>
    <row r="27" spans="1:30" ht="15.75" thickBot="1" x14ac:dyDescent="0.3">
      <c r="A27" s="1"/>
      <c r="B27" s="107"/>
      <c r="C27" s="18"/>
      <c r="D27" s="108" t="s">
        <v>49</v>
      </c>
      <c r="E27" s="109" t="s">
        <v>50</v>
      </c>
      <c r="F27" s="110" t="s">
        <v>51</v>
      </c>
      <c r="G27" s="111"/>
      <c r="H27" s="112"/>
      <c r="I27" s="113"/>
      <c r="J27" s="108" t="s">
        <v>49</v>
      </c>
      <c r="K27" s="109" t="s">
        <v>50</v>
      </c>
      <c r="L27" s="110">
        <v>0</v>
      </c>
      <c r="M27" s="111"/>
      <c r="N27" s="112"/>
      <c r="O27" s="113"/>
      <c r="P27" s="108" t="s">
        <v>49</v>
      </c>
      <c r="Q27" s="109" t="s">
        <v>50</v>
      </c>
      <c r="R27" s="110" t="s">
        <v>51</v>
      </c>
      <c r="S27" s="111"/>
      <c r="T27" s="112"/>
      <c r="U27" s="113"/>
      <c r="V27" s="108" t="s">
        <v>49</v>
      </c>
      <c r="W27" s="109" t="s">
        <v>50</v>
      </c>
      <c r="X27" s="110" t="s">
        <v>51</v>
      </c>
      <c r="Y27" s="111"/>
      <c r="Z27" s="112"/>
      <c r="AA27" s="113"/>
      <c r="AB27" s="114"/>
      <c r="AC27" s="3"/>
      <c r="AD27" s="3"/>
    </row>
    <row r="28" spans="1:30" x14ac:dyDescent="0.25">
      <c r="A28" s="1"/>
      <c r="B28" s="43" t="s">
        <v>52</v>
      </c>
      <c r="C28" s="115" t="s">
        <v>53</v>
      </c>
      <c r="D28" s="116">
        <v>611.5</v>
      </c>
      <c r="E28" s="116">
        <v>0</v>
      </c>
      <c r="F28" s="116">
        <v>0</v>
      </c>
      <c r="G28" s="117">
        <f>SUM(D28:F28)</f>
        <v>611.5</v>
      </c>
      <c r="H28" s="117">
        <v>17.8</v>
      </c>
      <c r="I28" s="118">
        <f>G28+H28</f>
        <v>629.29999999999995</v>
      </c>
      <c r="J28" s="119">
        <v>530</v>
      </c>
      <c r="K28" s="116">
        <v>0</v>
      </c>
      <c r="L28" s="116">
        <v>0</v>
      </c>
      <c r="M28" s="117">
        <f>SUM(J28:L28)</f>
        <v>530</v>
      </c>
      <c r="N28" s="117">
        <v>35</v>
      </c>
      <c r="O28" s="118">
        <f>M28+N28</f>
        <v>565</v>
      </c>
      <c r="P28" s="119">
        <v>126.3</v>
      </c>
      <c r="Q28" s="116">
        <v>0</v>
      </c>
      <c r="R28" s="116">
        <v>0</v>
      </c>
      <c r="S28" s="117">
        <f>SUM(P28:R28)</f>
        <v>126.3</v>
      </c>
      <c r="T28" s="117">
        <v>0</v>
      </c>
      <c r="U28" s="118">
        <f>S28+T28</f>
        <v>126.3</v>
      </c>
      <c r="V28" s="119">
        <v>550</v>
      </c>
      <c r="W28" s="116">
        <v>0</v>
      </c>
      <c r="X28" s="116">
        <v>0</v>
      </c>
      <c r="Y28" s="117">
        <f>SUM(V28:X28)</f>
        <v>550</v>
      </c>
      <c r="Z28" s="117">
        <v>35</v>
      </c>
      <c r="AA28" s="118">
        <f>Y28+Z28</f>
        <v>585</v>
      </c>
      <c r="AB28" s="52">
        <f t="shared" ref="AB28:AB41" si="12">(AA28/O28)</f>
        <v>1.0353982300884956</v>
      </c>
      <c r="AC28" s="3"/>
      <c r="AD28" s="3"/>
    </row>
    <row r="29" spans="1:30" x14ac:dyDescent="0.25">
      <c r="A29" s="1"/>
      <c r="B29" s="53" t="s">
        <v>54</v>
      </c>
      <c r="C29" s="120" t="s">
        <v>55</v>
      </c>
      <c r="D29" s="121">
        <v>436.4</v>
      </c>
      <c r="E29" s="121">
        <v>248.5</v>
      </c>
      <c r="F29" s="121">
        <v>2350.1999999999998</v>
      </c>
      <c r="G29" s="122">
        <f t="shared" ref="G29:G38" si="13">SUM(D29:F29)</f>
        <v>3035.1</v>
      </c>
      <c r="H29" s="123">
        <v>202.7</v>
      </c>
      <c r="I29" s="50">
        <f t="shared" ref="I29:I38" si="14">G29+H29</f>
        <v>3237.7999999999997</v>
      </c>
      <c r="J29" s="124">
        <v>480</v>
      </c>
      <c r="K29" s="121">
        <v>335</v>
      </c>
      <c r="L29" s="121">
        <v>2045</v>
      </c>
      <c r="M29" s="122">
        <f t="shared" ref="M29:M38" si="15">SUM(J29:L29)</f>
        <v>2860</v>
      </c>
      <c r="N29" s="123">
        <v>185</v>
      </c>
      <c r="O29" s="50">
        <f t="shared" ref="O29:O38" si="16">M29+N29</f>
        <v>3045</v>
      </c>
      <c r="P29" s="124">
        <v>248.1</v>
      </c>
      <c r="Q29" s="121">
        <v>51</v>
      </c>
      <c r="R29" s="121">
        <v>1297</v>
      </c>
      <c r="S29" s="122">
        <f t="shared" ref="S29:S38" si="17">SUM(P29:R29)</f>
        <v>1596.1</v>
      </c>
      <c r="T29" s="123">
        <v>113.7</v>
      </c>
      <c r="U29" s="50">
        <f t="shared" ref="U29:U38" si="18">S29+T29</f>
        <v>1709.8</v>
      </c>
      <c r="V29" s="124">
        <v>534.29999999999995</v>
      </c>
      <c r="W29" s="121">
        <v>310</v>
      </c>
      <c r="X29" s="121">
        <v>2055</v>
      </c>
      <c r="Y29" s="122">
        <f t="shared" ref="Y29:Y38" si="19">SUM(V29:X29)</f>
        <v>2899.3</v>
      </c>
      <c r="Z29" s="123">
        <v>185</v>
      </c>
      <c r="AA29" s="50">
        <f t="shared" ref="AA29:AA38" si="20">Y29+Z29</f>
        <v>3084.3</v>
      </c>
      <c r="AB29" s="52">
        <f t="shared" si="12"/>
        <v>1.0129064039408868</v>
      </c>
      <c r="AC29" s="3"/>
      <c r="AD29" s="3"/>
    </row>
    <row r="30" spans="1:30" x14ac:dyDescent="0.25">
      <c r="A30" s="1"/>
      <c r="B30" s="53" t="s">
        <v>56</v>
      </c>
      <c r="C30" s="74" t="s">
        <v>57</v>
      </c>
      <c r="D30" s="125">
        <v>1830.8</v>
      </c>
      <c r="E30" s="125">
        <v>0</v>
      </c>
      <c r="F30" s="125">
        <v>0</v>
      </c>
      <c r="G30" s="122">
        <f t="shared" si="13"/>
        <v>1830.8</v>
      </c>
      <c r="H30" s="122">
        <v>47.3</v>
      </c>
      <c r="I30" s="50">
        <f t="shared" si="14"/>
        <v>1878.1</v>
      </c>
      <c r="J30" s="126">
        <v>1912.7</v>
      </c>
      <c r="K30" s="125">
        <v>0</v>
      </c>
      <c r="L30" s="125">
        <v>0</v>
      </c>
      <c r="M30" s="122">
        <f t="shared" si="15"/>
        <v>1912.7</v>
      </c>
      <c r="N30" s="122">
        <v>110</v>
      </c>
      <c r="O30" s="50">
        <f t="shared" si="16"/>
        <v>2022.7</v>
      </c>
      <c r="P30" s="126">
        <v>1129.5</v>
      </c>
      <c r="Q30" s="125">
        <v>0</v>
      </c>
      <c r="R30" s="125">
        <v>0</v>
      </c>
      <c r="S30" s="122">
        <f t="shared" si="17"/>
        <v>1129.5</v>
      </c>
      <c r="T30" s="122">
        <v>65.5</v>
      </c>
      <c r="U30" s="50">
        <f t="shared" si="18"/>
        <v>1195</v>
      </c>
      <c r="V30" s="126">
        <v>1940</v>
      </c>
      <c r="W30" s="125">
        <v>0</v>
      </c>
      <c r="X30" s="125">
        <v>0</v>
      </c>
      <c r="Y30" s="122">
        <f t="shared" si="19"/>
        <v>1940</v>
      </c>
      <c r="Z30" s="122">
        <v>160</v>
      </c>
      <c r="AA30" s="50">
        <f t="shared" si="20"/>
        <v>2100</v>
      </c>
      <c r="AB30" s="52">
        <f t="shared" si="12"/>
        <v>1.0382162456123003</v>
      </c>
      <c r="AC30" s="3"/>
      <c r="AD30" s="3"/>
    </row>
    <row r="31" spans="1:30" x14ac:dyDescent="0.25">
      <c r="A31" s="1"/>
      <c r="B31" s="53" t="s">
        <v>58</v>
      </c>
      <c r="C31" s="74" t="s">
        <v>59</v>
      </c>
      <c r="D31" s="125">
        <v>672.7</v>
      </c>
      <c r="E31" s="125">
        <v>57</v>
      </c>
      <c r="F31" s="125">
        <v>125.8</v>
      </c>
      <c r="G31" s="122">
        <f t="shared" si="13"/>
        <v>855.5</v>
      </c>
      <c r="H31" s="122">
        <v>0</v>
      </c>
      <c r="I31" s="50">
        <f t="shared" si="14"/>
        <v>855.5</v>
      </c>
      <c r="J31" s="126">
        <v>650</v>
      </c>
      <c r="K31" s="125">
        <v>80</v>
      </c>
      <c r="L31" s="125">
        <v>25</v>
      </c>
      <c r="M31" s="122">
        <f t="shared" si="15"/>
        <v>755</v>
      </c>
      <c r="N31" s="122">
        <v>0</v>
      </c>
      <c r="O31" s="50">
        <f t="shared" si="16"/>
        <v>755</v>
      </c>
      <c r="P31" s="126">
        <v>441.4</v>
      </c>
      <c r="Q31" s="125">
        <v>64.3</v>
      </c>
      <c r="R31" s="125">
        <v>11.1</v>
      </c>
      <c r="S31" s="122">
        <f t="shared" si="17"/>
        <v>516.79999999999995</v>
      </c>
      <c r="T31" s="122">
        <v>0</v>
      </c>
      <c r="U31" s="50">
        <f t="shared" si="18"/>
        <v>516.79999999999995</v>
      </c>
      <c r="V31" s="126">
        <v>850</v>
      </c>
      <c r="W31" s="125">
        <v>80</v>
      </c>
      <c r="X31" s="125">
        <v>25</v>
      </c>
      <c r="Y31" s="122">
        <f t="shared" si="19"/>
        <v>955</v>
      </c>
      <c r="Z31" s="122">
        <v>0</v>
      </c>
      <c r="AA31" s="50">
        <f t="shared" si="20"/>
        <v>955</v>
      </c>
      <c r="AB31" s="52">
        <f t="shared" si="12"/>
        <v>1.2649006622516556</v>
      </c>
      <c r="AC31" s="3"/>
      <c r="AD31" s="3"/>
    </row>
    <row r="32" spans="1:30" x14ac:dyDescent="0.25">
      <c r="A32" s="1"/>
      <c r="B32" s="53" t="s">
        <v>60</v>
      </c>
      <c r="C32" s="74" t="s">
        <v>61</v>
      </c>
      <c r="D32" s="127">
        <v>599.1</v>
      </c>
      <c r="E32" s="125">
        <v>23682.5</v>
      </c>
      <c r="F32" s="125">
        <v>0</v>
      </c>
      <c r="G32" s="122">
        <f t="shared" si="13"/>
        <v>24281.599999999999</v>
      </c>
      <c r="H32" s="122">
        <v>154.1</v>
      </c>
      <c r="I32" s="50">
        <f t="shared" si="14"/>
        <v>24435.699999999997</v>
      </c>
      <c r="J32" s="128">
        <v>60</v>
      </c>
      <c r="K32" s="125">
        <v>22895</v>
      </c>
      <c r="L32" s="125">
        <v>0</v>
      </c>
      <c r="M32" s="122">
        <f t="shared" si="15"/>
        <v>22955</v>
      </c>
      <c r="N32" s="122">
        <v>167</v>
      </c>
      <c r="O32" s="50">
        <f t="shared" si="16"/>
        <v>23122</v>
      </c>
      <c r="P32" s="128">
        <v>257.3</v>
      </c>
      <c r="Q32" s="125">
        <v>12540.1</v>
      </c>
      <c r="R32" s="125">
        <v>0</v>
      </c>
      <c r="S32" s="122">
        <f t="shared" si="17"/>
        <v>12797.4</v>
      </c>
      <c r="T32" s="122">
        <v>127.7</v>
      </c>
      <c r="U32" s="50">
        <f t="shared" si="18"/>
        <v>12925.1</v>
      </c>
      <c r="V32" s="128">
        <v>60</v>
      </c>
      <c r="W32" s="125">
        <v>26520</v>
      </c>
      <c r="X32" s="125">
        <v>0</v>
      </c>
      <c r="Y32" s="122">
        <f t="shared" si="19"/>
        <v>26580</v>
      </c>
      <c r="Z32" s="122">
        <v>167</v>
      </c>
      <c r="AA32" s="50">
        <f t="shared" si="20"/>
        <v>26747</v>
      </c>
      <c r="AB32" s="52">
        <f t="shared" si="12"/>
        <v>1.1567770954069718</v>
      </c>
      <c r="AC32" s="3"/>
      <c r="AD32" s="3"/>
    </row>
    <row r="33" spans="1:30" x14ac:dyDescent="0.25">
      <c r="A33" s="1"/>
      <c r="B33" s="53" t="s">
        <v>62</v>
      </c>
      <c r="C33" s="66" t="s">
        <v>63</v>
      </c>
      <c r="D33" s="127">
        <v>416.8</v>
      </c>
      <c r="E33" s="125">
        <v>23476.6</v>
      </c>
      <c r="F33" s="125">
        <v>0</v>
      </c>
      <c r="G33" s="122">
        <f t="shared" si="13"/>
        <v>23893.399999999998</v>
      </c>
      <c r="H33" s="122">
        <v>37</v>
      </c>
      <c r="I33" s="50">
        <f t="shared" si="14"/>
        <v>23930.399999999998</v>
      </c>
      <c r="J33" s="128">
        <v>0</v>
      </c>
      <c r="K33" s="125">
        <v>22735</v>
      </c>
      <c r="L33" s="125">
        <v>0</v>
      </c>
      <c r="M33" s="122">
        <f t="shared" si="15"/>
        <v>22735</v>
      </c>
      <c r="N33" s="122">
        <v>40</v>
      </c>
      <c r="O33" s="50">
        <f t="shared" si="16"/>
        <v>22775</v>
      </c>
      <c r="P33" s="128">
        <v>225.5</v>
      </c>
      <c r="Q33" s="125">
        <v>12345.6</v>
      </c>
      <c r="R33" s="125">
        <v>0</v>
      </c>
      <c r="S33" s="122">
        <f t="shared" si="17"/>
        <v>12571.1</v>
      </c>
      <c r="T33" s="122">
        <v>21.4</v>
      </c>
      <c r="U33" s="50">
        <f t="shared" si="18"/>
        <v>12592.5</v>
      </c>
      <c r="V33" s="128">
        <v>0</v>
      </c>
      <c r="W33" s="125">
        <v>26400</v>
      </c>
      <c r="X33" s="125">
        <v>0</v>
      </c>
      <c r="Y33" s="122">
        <f t="shared" si="19"/>
        <v>26400</v>
      </c>
      <c r="Z33" s="122">
        <v>40</v>
      </c>
      <c r="AA33" s="50">
        <f t="shared" si="20"/>
        <v>26440</v>
      </c>
      <c r="AB33" s="52">
        <f t="shared" si="12"/>
        <v>1.1609220636663007</v>
      </c>
      <c r="AC33" s="3"/>
      <c r="AD33" s="3"/>
    </row>
    <row r="34" spans="1:30" x14ac:dyDescent="0.25">
      <c r="A34" s="1"/>
      <c r="B34" s="53" t="s">
        <v>64</v>
      </c>
      <c r="C34" s="129" t="s">
        <v>65</v>
      </c>
      <c r="D34" s="127">
        <v>182.3</v>
      </c>
      <c r="E34" s="125">
        <v>205.9</v>
      </c>
      <c r="F34" s="125">
        <v>0</v>
      </c>
      <c r="G34" s="122">
        <f t="shared" si="13"/>
        <v>388.20000000000005</v>
      </c>
      <c r="H34" s="122">
        <v>117.1</v>
      </c>
      <c r="I34" s="50">
        <f t="shared" si="14"/>
        <v>505.30000000000007</v>
      </c>
      <c r="J34" s="128">
        <v>60</v>
      </c>
      <c r="K34" s="125">
        <v>160</v>
      </c>
      <c r="L34" s="125">
        <v>0</v>
      </c>
      <c r="M34" s="122">
        <f>SUM(J34:L34)</f>
        <v>220</v>
      </c>
      <c r="N34" s="122">
        <v>127</v>
      </c>
      <c r="O34" s="50">
        <f t="shared" si="16"/>
        <v>347</v>
      </c>
      <c r="P34" s="128">
        <v>31.8</v>
      </c>
      <c r="Q34" s="125">
        <v>194.5</v>
      </c>
      <c r="R34" s="125">
        <v>0</v>
      </c>
      <c r="S34" s="122">
        <f t="shared" si="17"/>
        <v>226.3</v>
      </c>
      <c r="T34" s="122">
        <v>106.3</v>
      </c>
      <c r="U34" s="50">
        <f t="shared" si="18"/>
        <v>332.6</v>
      </c>
      <c r="V34" s="130">
        <v>60</v>
      </c>
      <c r="W34" s="125">
        <v>120</v>
      </c>
      <c r="X34" s="125">
        <v>0</v>
      </c>
      <c r="Y34" s="122">
        <f t="shared" si="19"/>
        <v>180</v>
      </c>
      <c r="Z34" s="122">
        <v>127</v>
      </c>
      <c r="AA34" s="50">
        <f t="shared" si="20"/>
        <v>307</v>
      </c>
      <c r="AB34" s="52">
        <f t="shared" si="12"/>
        <v>0.88472622478386165</v>
      </c>
      <c r="AC34" s="3"/>
      <c r="AD34" s="3"/>
    </row>
    <row r="35" spans="1:30" x14ac:dyDescent="0.25">
      <c r="A35" s="1"/>
      <c r="B35" s="53" t="s">
        <v>66</v>
      </c>
      <c r="C35" s="74" t="s">
        <v>67</v>
      </c>
      <c r="D35" s="127">
        <v>197.4</v>
      </c>
      <c r="E35" s="125">
        <v>7970.4</v>
      </c>
      <c r="F35" s="125">
        <v>0</v>
      </c>
      <c r="G35" s="122">
        <f t="shared" si="13"/>
        <v>8167.7999999999993</v>
      </c>
      <c r="H35" s="122">
        <v>16.399999999999999</v>
      </c>
      <c r="I35" s="50">
        <f t="shared" si="14"/>
        <v>8184.1999999999989</v>
      </c>
      <c r="J35" s="128">
        <v>21</v>
      </c>
      <c r="K35" s="125">
        <v>7700</v>
      </c>
      <c r="L35" s="125">
        <v>0</v>
      </c>
      <c r="M35" s="122">
        <f t="shared" si="15"/>
        <v>7721</v>
      </c>
      <c r="N35" s="122">
        <v>17</v>
      </c>
      <c r="O35" s="50">
        <f t="shared" si="16"/>
        <v>7738</v>
      </c>
      <c r="P35" s="128">
        <v>83.2</v>
      </c>
      <c r="Q35" s="125">
        <v>4200.3999999999996</v>
      </c>
      <c r="R35" s="125">
        <v>0</v>
      </c>
      <c r="S35" s="122">
        <f t="shared" si="17"/>
        <v>4283.5999999999995</v>
      </c>
      <c r="T35" s="122">
        <v>7.3</v>
      </c>
      <c r="U35" s="50">
        <f t="shared" si="18"/>
        <v>4290.8999999999996</v>
      </c>
      <c r="V35" s="130">
        <v>12</v>
      </c>
      <c r="W35" s="125">
        <v>8677.4</v>
      </c>
      <c r="X35" s="125">
        <v>0</v>
      </c>
      <c r="Y35" s="122">
        <f t="shared" si="19"/>
        <v>8689.4</v>
      </c>
      <c r="Z35" s="122">
        <v>17</v>
      </c>
      <c r="AA35" s="50">
        <f t="shared" si="20"/>
        <v>8706.4</v>
      </c>
      <c r="AB35" s="52">
        <f t="shared" si="12"/>
        <v>1.1251486172137504</v>
      </c>
      <c r="AC35" s="3"/>
      <c r="AD35" s="3"/>
    </row>
    <row r="36" spans="1:30" x14ac:dyDescent="0.25">
      <c r="A36" s="1"/>
      <c r="B36" s="53" t="s">
        <v>68</v>
      </c>
      <c r="C36" s="74" t="s">
        <v>69</v>
      </c>
      <c r="D36" s="125">
        <v>0</v>
      </c>
      <c r="E36" s="125">
        <v>0</v>
      </c>
      <c r="F36" s="125">
        <v>0</v>
      </c>
      <c r="G36" s="122">
        <f t="shared" si="13"/>
        <v>0</v>
      </c>
      <c r="H36" s="122">
        <v>0</v>
      </c>
      <c r="I36" s="50">
        <f t="shared" si="14"/>
        <v>0</v>
      </c>
      <c r="J36" s="126">
        <v>0</v>
      </c>
      <c r="K36" s="125">
        <v>0</v>
      </c>
      <c r="L36" s="125">
        <v>0</v>
      </c>
      <c r="M36" s="122">
        <f t="shared" si="15"/>
        <v>0</v>
      </c>
      <c r="N36" s="122">
        <v>0</v>
      </c>
      <c r="O36" s="50">
        <f t="shared" si="16"/>
        <v>0</v>
      </c>
      <c r="P36" s="126">
        <v>0</v>
      </c>
      <c r="Q36" s="125">
        <v>0</v>
      </c>
      <c r="R36" s="125">
        <v>0</v>
      </c>
      <c r="S36" s="122">
        <f t="shared" si="17"/>
        <v>0</v>
      </c>
      <c r="T36" s="122">
        <v>0</v>
      </c>
      <c r="U36" s="50">
        <f t="shared" si="18"/>
        <v>0</v>
      </c>
      <c r="V36" s="131">
        <v>0</v>
      </c>
      <c r="W36" s="125">
        <v>0</v>
      </c>
      <c r="X36" s="125">
        <v>0</v>
      </c>
      <c r="Y36" s="122">
        <f t="shared" si="19"/>
        <v>0</v>
      </c>
      <c r="Z36" s="122">
        <v>0</v>
      </c>
      <c r="AA36" s="50">
        <f t="shared" si="20"/>
        <v>0</v>
      </c>
      <c r="AB36" s="52" t="e">
        <f t="shared" si="12"/>
        <v>#DIV/0!</v>
      </c>
      <c r="AC36" s="3"/>
      <c r="AD36" s="3"/>
    </row>
    <row r="37" spans="1:30" x14ac:dyDescent="0.25">
      <c r="A37" s="1"/>
      <c r="B37" s="53" t="s">
        <v>70</v>
      </c>
      <c r="C37" s="74" t="s">
        <v>71</v>
      </c>
      <c r="D37" s="125">
        <v>867</v>
      </c>
      <c r="E37" s="125">
        <v>0</v>
      </c>
      <c r="F37" s="125">
        <v>0</v>
      </c>
      <c r="G37" s="122">
        <f t="shared" si="13"/>
        <v>867</v>
      </c>
      <c r="H37" s="122">
        <v>0</v>
      </c>
      <c r="I37" s="50">
        <f t="shared" si="14"/>
        <v>867</v>
      </c>
      <c r="J37" s="126">
        <v>868.3</v>
      </c>
      <c r="K37" s="125">
        <v>0</v>
      </c>
      <c r="L37" s="125">
        <v>0</v>
      </c>
      <c r="M37" s="122">
        <f t="shared" si="15"/>
        <v>868.3</v>
      </c>
      <c r="N37" s="122">
        <v>0</v>
      </c>
      <c r="O37" s="50">
        <f t="shared" si="16"/>
        <v>868.3</v>
      </c>
      <c r="P37" s="126">
        <v>447.4</v>
      </c>
      <c r="Q37" s="125">
        <v>0</v>
      </c>
      <c r="R37" s="125">
        <v>0</v>
      </c>
      <c r="S37" s="122">
        <f t="shared" si="17"/>
        <v>447.4</v>
      </c>
      <c r="T37" s="122">
        <v>0</v>
      </c>
      <c r="U37" s="50">
        <f t="shared" si="18"/>
        <v>447.4</v>
      </c>
      <c r="V37" s="131">
        <v>947.7</v>
      </c>
      <c r="W37" s="125">
        <v>0</v>
      </c>
      <c r="X37" s="125">
        <v>0</v>
      </c>
      <c r="Y37" s="122">
        <f t="shared" si="19"/>
        <v>947.7</v>
      </c>
      <c r="Z37" s="122">
        <v>0</v>
      </c>
      <c r="AA37" s="50">
        <f t="shared" si="20"/>
        <v>947.7</v>
      </c>
      <c r="AB37" s="52">
        <f t="shared" si="12"/>
        <v>1.0914430496372223</v>
      </c>
      <c r="AC37" s="3"/>
      <c r="AD37" s="3"/>
    </row>
    <row r="38" spans="1:30" ht="15.75" thickBot="1" x14ac:dyDescent="0.3">
      <c r="A38" s="1"/>
      <c r="B38" s="132" t="s">
        <v>72</v>
      </c>
      <c r="C38" s="133" t="s">
        <v>73</v>
      </c>
      <c r="D38" s="134">
        <v>297</v>
      </c>
      <c r="E38" s="134">
        <v>1282.5</v>
      </c>
      <c r="F38" s="134">
        <v>0</v>
      </c>
      <c r="G38" s="122">
        <f t="shared" si="13"/>
        <v>1579.5</v>
      </c>
      <c r="H38" s="135">
        <v>0.8</v>
      </c>
      <c r="I38" s="83">
        <f t="shared" si="14"/>
        <v>1580.3</v>
      </c>
      <c r="J38" s="136">
        <v>251</v>
      </c>
      <c r="K38" s="134">
        <v>647</v>
      </c>
      <c r="L38" s="134">
        <v>0</v>
      </c>
      <c r="M38" s="135">
        <f t="shared" si="15"/>
        <v>898</v>
      </c>
      <c r="N38" s="135">
        <v>1</v>
      </c>
      <c r="O38" s="83">
        <f t="shared" si="16"/>
        <v>899</v>
      </c>
      <c r="P38" s="136">
        <v>161.9</v>
      </c>
      <c r="Q38" s="134">
        <v>387</v>
      </c>
      <c r="R38" s="134">
        <v>0</v>
      </c>
      <c r="S38" s="135">
        <f t="shared" si="17"/>
        <v>548.9</v>
      </c>
      <c r="T38" s="135">
        <v>0.4</v>
      </c>
      <c r="U38" s="83">
        <f t="shared" si="18"/>
        <v>549.29999999999995</v>
      </c>
      <c r="V38" s="136">
        <v>251</v>
      </c>
      <c r="W38" s="134">
        <v>778</v>
      </c>
      <c r="X38" s="134">
        <v>50</v>
      </c>
      <c r="Y38" s="135">
        <f t="shared" si="19"/>
        <v>1079</v>
      </c>
      <c r="Z38" s="135">
        <v>1</v>
      </c>
      <c r="AA38" s="83">
        <f t="shared" si="20"/>
        <v>1080</v>
      </c>
      <c r="AB38" s="85">
        <f t="shared" si="12"/>
        <v>1.2013348164627364</v>
      </c>
      <c r="AC38" s="3"/>
      <c r="AD38" s="3"/>
    </row>
    <row r="39" spans="1:30" ht="15.75" thickBot="1" x14ac:dyDescent="0.3">
      <c r="A39" s="1"/>
      <c r="B39" s="86" t="s">
        <v>74</v>
      </c>
      <c r="C39" s="137" t="s">
        <v>75</v>
      </c>
      <c r="D39" s="138">
        <f>SUM(D35:D38)+SUM(D28:D32)</f>
        <v>5511.9</v>
      </c>
      <c r="E39" s="138">
        <f>SUM(E35:E38)+SUM(E28:E32)</f>
        <v>33240.9</v>
      </c>
      <c r="F39" s="138">
        <f>SUM(F35:F38)+SUM(F28:F32)</f>
        <v>2476</v>
      </c>
      <c r="G39" s="139">
        <f>SUM(D39:F39)</f>
        <v>41228.800000000003</v>
      </c>
      <c r="H39" s="140">
        <f>SUM(H28:H32)+SUM(H35:H38)</f>
        <v>439.09999999999997</v>
      </c>
      <c r="I39" s="141">
        <f>SUM(I35:I38)+SUM(I28:I32)</f>
        <v>41667.899999999994</v>
      </c>
      <c r="J39" s="138">
        <f>SUM(J35:J38)+SUM(J28:J32)</f>
        <v>4773</v>
      </c>
      <c r="K39" s="138">
        <f>SUM(K35:K38)+SUM(K28:K32)</f>
        <v>31657</v>
      </c>
      <c r="L39" s="138">
        <f>SUM(L35:L38)+SUM(L28:L32)</f>
        <v>2070</v>
      </c>
      <c r="M39" s="139">
        <f>SUM(J39:L39)</f>
        <v>38500</v>
      </c>
      <c r="N39" s="140">
        <f>SUM(N28:N32)+SUM(N35:N38)</f>
        <v>515</v>
      </c>
      <c r="O39" s="141">
        <f>SUM(O35:O38)+SUM(O28:O32)</f>
        <v>39015</v>
      </c>
      <c r="P39" s="138">
        <f>SUM(P35:P38)+SUM(P28:P32)</f>
        <v>2895.1000000000004</v>
      </c>
      <c r="Q39" s="138">
        <f>SUM(Q35:Q38)+SUM(Q28:Q32)</f>
        <v>17242.8</v>
      </c>
      <c r="R39" s="138">
        <f>SUM(R35:R38)+SUM(R28:R32)</f>
        <v>1308.0999999999999</v>
      </c>
      <c r="S39" s="139">
        <f>SUM(P39:R39)</f>
        <v>21446</v>
      </c>
      <c r="T39" s="140">
        <f>SUM(T28:T32)+SUM(T35:T38)</f>
        <v>314.59999999999997</v>
      </c>
      <c r="U39" s="141">
        <f>SUM(U35:U38)+SUM(U28:U32)</f>
        <v>21760.6</v>
      </c>
      <c r="V39" s="138">
        <f>SUM(V35:V38)+SUM(V28:V32)</f>
        <v>5145</v>
      </c>
      <c r="W39" s="138">
        <f>SUM(W35:W38)+SUM(W28:W32)</f>
        <v>36365.4</v>
      </c>
      <c r="X39" s="138">
        <f>SUM(X35:X38)+SUM(X28:X32)</f>
        <v>2130</v>
      </c>
      <c r="Y39" s="139">
        <f>SUM(V39:X39)</f>
        <v>43640.4</v>
      </c>
      <c r="Z39" s="140">
        <f>SUM(Z28:Z32)+SUM(Z35:Z38)</f>
        <v>565</v>
      </c>
      <c r="AA39" s="141">
        <f>SUM(AA35:AA38)+SUM(AA28:AA32)</f>
        <v>44205.4</v>
      </c>
      <c r="AB39" s="142">
        <f t="shared" si="12"/>
        <v>1.1330360117903371</v>
      </c>
      <c r="AC39" s="3"/>
      <c r="AD39" s="3"/>
    </row>
    <row r="40" spans="1:30" ht="19.5" thickBot="1" x14ac:dyDescent="0.35">
      <c r="A40" s="1"/>
      <c r="B40" s="143" t="s">
        <v>76</v>
      </c>
      <c r="C40" s="144" t="s">
        <v>77</v>
      </c>
      <c r="D40" s="145">
        <f t="shared" ref="D40:AA40" si="21">D24-D39</f>
        <v>7.1000000000003638</v>
      </c>
      <c r="E40" s="145">
        <f t="shared" si="21"/>
        <v>0</v>
      </c>
      <c r="F40" s="145">
        <f t="shared" si="21"/>
        <v>167</v>
      </c>
      <c r="G40" s="146">
        <f t="shared" si="21"/>
        <v>174.09999999999854</v>
      </c>
      <c r="H40" s="146">
        <f t="shared" si="21"/>
        <v>75.60000000000008</v>
      </c>
      <c r="I40" s="147">
        <f t="shared" si="21"/>
        <v>249.70000000000437</v>
      </c>
      <c r="J40" s="145">
        <f t="shared" si="21"/>
        <v>0</v>
      </c>
      <c r="K40" s="145">
        <f t="shared" si="21"/>
        <v>0</v>
      </c>
      <c r="L40" s="145">
        <f t="shared" si="21"/>
        <v>0</v>
      </c>
      <c r="M40" s="146">
        <f t="shared" si="21"/>
        <v>0</v>
      </c>
      <c r="N40" s="146">
        <f t="shared" si="21"/>
        <v>0</v>
      </c>
      <c r="O40" s="147">
        <f t="shared" si="21"/>
        <v>0</v>
      </c>
      <c r="P40" s="145">
        <f t="shared" si="21"/>
        <v>444.99999999999955</v>
      </c>
      <c r="Q40" s="145">
        <f t="shared" si="21"/>
        <v>2160.5</v>
      </c>
      <c r="R40" s="145">
        <f t="shared" si="21"/>
        <v>68.500000000000227</v>
      </c>
      <c r="S40" s="146">
        <f t="shared" si="21"/>
        <v>2673.9999999999964</v>
      </c>
      <c r="T40" s="146">
        <f t="shared" si="21"/>
        <v>-10.89999999999992</v>
      </c>
      <c r="U40" s="147">
        <f t="shared" si="21"/>
        <v>2663.0999999999985</v>
      </c>
      <c r="V40" s="145">
        <f t="shared" si="21"/>
        <v>0</v>
      </c>
      <c r="W40" s="145">
        <f t="shared" si="21"/>
        <v>0</v>
      </c>
      <c r="X40" s="145">
        <f t="shared" si="21"/>
        <v>0</v>
      </c>
      <c r="Y40" s="146">
        <f t="shared" si="21"/>
        <v>0</v>
      </c>
      <c r="Z40" s="146">
        <f t="shared" si="21"/>
        <v>0</v>
      </c>
      <c r="AA40" s="147">
        <f t="shared" si="21"/>
        <v>0</v>
      </c>
      <c r="AB40" s="148" t="e">
        <f t="shared" si="12"/>
        <v>#DIV/0!</v>
      </c>
      <c r="AC40" s="3"/>
      <c r="AD40" s="3"/>
    </row>
    <row r="41" spans="1:30" ht="15.75" thickBot="1" x14ac:dyDescent="0.3">
      <c r="A41" s="1"/>
      <c r="B41" s="149" t="s">
        <v>78</v>
      </c>
      <c r="C41" s="150" t="s">
        <v>79</v>
      </c>
      <c r="D41" s="151"/>
      <c r="E41" s="152"/>
      <c r="F41" s="152"/>
      <c r="G41" s="153"/>
      <c r="H41" s="154"/>
      <c r="I41" s="155">
        <f>I40-D16</f>
        <v>-4561.2999999999956</v>
      </c>
      <c r="J41" s="151"/>
      <c r="K41" s="152"/>
      <c r="L41" s="152"/>
      <c r="M41" s="153"/>
      <c r="N41" s="156"/>
      <c r="O41" s="155">
        <f>O40-J16</f>
        <v>-4773</v>
      </c>
      <c r="P41" s="151"/>
      <c r="Q41" s="152"/>
      <c r="R41" s="152"/>
      <c r="S41" s="153"/>
      <c r="T41" s="156"/>
      <c r="U41" s="155">
        <f>U40-P16</f>
        <v>259.49999999999864</v>
      </c>
      <c r="V41" s="151"/>
      <c r="W41" s="152"/>
      <c r="X41" s="152"/>
      <c r="Y41" s="153"/>
      <c r="Z41" s="156"/>
      <c r="AA41" s="155">
        <f>AA40-V16</f>
        <v>-5145</v>
      </c>
      <c r="AB41" s="52">
        <f t="shared" si="12"/>
        <v>1.077938403519799</v>
      </c>
      <c r="AC41" s="3"/>
      <c r="AD41" s="3"/>
    </row>
    <row r="42" spans="1:30" s="163" customFormat="1" ht="8.25" customHeight="1" thickBot="1" x14ac:dyDescent="0.3">
      <c r="A42" s="157"/>
      <c r="B42" s="158"/>
      <c r="C42" s="159"/>
      <c r="D42" s="160"/>
      <c r="E42" s="161"/>
      <c r="F42" s="161"/>
      <c r="G42" s="157"/>
      <c r="H42" s="161"/>
      <c r="I42" s="161"/>
      <c r="J42" s="160"/>
      <c r="K42" s="161"/>
      <c r="L42" s="161"/>
      <c r="M42" s="157"/>
      <c r="N42" s="161"/>
      <c r="O42" s="161"/>
      <c r="P42" s="161"/>
      <c r="Q42" s="161"/>
      <c r="R42" s="161"/>
      <c r="S42" s="161"/>
      <c r="T42" s="161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</row>
    <row r="43" spans="1:30" s="163" customFormat="1" ht="15.75" customHeight="1" thickBot="1" x14ac:dyDescent="0.3">
      <c r="A43" s="157"/>
      <c r="B43" s="164"/>
      <c r="C43" s="165" t="s">
        <v>80</v>
      </c>
      <c r="D43" s="166" t="s">
        <v>81</v>
      </c>
      <c r="E43" s="167" t="s">
        <v>82</v>
      </c>
      <c r="F43" s="168" t="s">
        <v>83</v>
      </c>
      <c r="G43" s="161"/>
      <c r="H43" s="161"/>
      <c r="I43" s="169"/>
      <c r="J43" s="166" t="s">
        <v>81</v>
      </c>
      <c r="K43" s="167" t="s">
        <v>82</v>
      </c>
      <c r="L43" s="168" t="s">
        <v>83</v>
      </c>
      <c r="M43" s="161"/>
      <c r="N43" s="161"/>
      <c r="O43" s="161"/>
      <c r="P43" s="166" t="s">
        <v>81</v>
      </c>
      <c r="Q43" s="167" t="s">
        <v>82</v>
      </c>
      <c r="R43" s="168" t="s">
        <v>83</v>
      </c>
      <c r="S43" s="162"/>
      <c r="T43" s="162"/>
      <c r="U43" s="162"/>
      <c r="V43" s="166" t="s">
        <v>81</v>
      </c>
      <c r="W43" s="167" t="s">
        <v>82</v>
      </c>
      <c r="X43" s="168" t="s">
        <v>83</v>
      </c>
      <c r="Y43" s="162"/>
      <c r="Z43" s="162"/>
      <c r="AA43" s="162"/>
      <c r="AB43" s="162"/>
      <c r="AC43" s="162"/>
      <c r="AD43" s="162"/>
    </row>
    <row r="44" spans="1:30" ht="15.75" thickBot="1" x14ac:dyDescent="0.3">
      <c r="A44" s="1"/>
      <c r="B44" s="164"/>
      <c r="C44" s="170"/>
      <c r="D44" s="171">
        <v>670.3</v>
      </c>
      <c r="E44" s="172">
        <v>670.3</v>
      </c>
      <c r="F44" s="173">
        <v>0</v>
      </c>
      <c r="G44" s="161"/>
      <c r="H44" s="161"/>
      <c r="I44" s="169"/>
      <c r="J44" s="171">
        <v>670.9</v>
      </c>
      <c r="K44" s="172">
        <v>670.9</v>
      </c>
      <c r="L44" s="173">
        <v>0</v>
      </c>
      <c r="M44" s="174"/>
      <c r="N44" s="174"/>
      <c r="O44" s="174"/>
      <c r="P44" s="171">
        <v>335.4</v>
      </c>
      <c r="Q44" s="172">
        <v>335.4</v>
      </c>
      <c r="R44" s="173">
        <v>0</v>
      </c>
      <c r="S44" s="3"/>
      <c r="T44" s="3"/>
      <c r="U44" s="3"/>
      <c r="V44" s="171">
        <v>748.5</v>
      </c>
      <c r="W44" s="172">
        <v>748.5</v>
      </c>
      <c r="X44" s="173">
        <v>0</v>
      </c>
      <c r="Y44" s="3"/>
      <c r="Z44" s="3"/>
      <c r="AA44" s="3"/>
      <c r="AB44" s="3"/>
      <c r="AC44" s="3"/>
      <c r="AD44" s="3"/>
    </row>
    <row r="45" spans="1:30" s="163" customFormat="1" ht="8.25" customHeight="1" thickBot="1" x14ac:dyDescent="0.3">
      <c r="A45" s="157"/>
      <c r="B45" s="164"/>
      <c r="C45" s="159"/>
      <c r="D45" s="174"/>
      <c r="E45" s="161"/>
      <c r="F45" s="161"/>
      <c r="G45" s="161"/>
      <c r="H45" s="161"/>
      <c r="I45" s="169"/>
      <c r="J45" s="161"/>
      <c r="K45" s="161"/>
      <c r="L45" s="161"/>
      <c r="M45" s="161"/>
      <c r="N45" s="161"/>
      <c r="O45" s="169"/>
      <c r="P45" s="169"/>
      <c r="Q45" s="169"/>
      <c r="R45" s="169"/>
      <c r="S45" s="169"/>
      <c r="T45" s="169"/>
      <c r="U45" s="169"/>
      <c r="V45" s="162"/>
      <c r="W45" s="162"/>
      <c r="X45" s="162"/>
      <c r="Y45" s="162"/>
      <c r="Z45" s="162"/>
      <c r="AA45" s="162"/>
      <c r="AB45" s="162"/>
      <c r="AC45" s="162"/>
      <c r="AD45" s="162"/>
    </row>
    <row r="46" spans="1:30" s="163" customFormat="1" ht="37.5" customHeight="1" thickBot="1" x14ac:dyDescent="0.3">
      <c r="A46" s="157"/>
      <c r="B46" s="164"/>
      <c r="C46" s="165" t="s">
        <v>84</v>
      </c>
      <c r="D46" s="175" t="s">
        <v>85</v>
      </c>
      <c r="E46" s="176" t="s">
        <v>86</v>
      </c>
      <c r="F46" s="161"/>
      <c r="G46" s="161"/>
      <c r="H46" s="161"/>
      <c r="I46" s="169"/>
      <c r="J46" s="175" t="s">
        <v>85</v>
      </c>
      <c r="K46" s="176" t="s">
        <v>86</v>
      </c>
      <c r="L46" s="177"/>
      <c r="M46" s="177"/>
      <c r="N46" s="162"/>
      <c r="O46" s="162"/>
      <c r="P46" s="175" t="s">
        <v>85</v>
      </c>
      <c r="Q46" s="176" t="s">
        <v>86</v>
      </c>
      <c r="R46" s="162"/>
      <c r="S46" s="162"/>
      <c r="T46" s="162"/>
      <c r="U46" s="162"/>
      <c r="V46" s="175" t="s">
        <v>85</v>
      </c>
      <c r="W46" s="176" t="s">
        <v>86</v>
      </c>
      <c r="X46" s="162"/>
      <c r="Y46" s="162"/>
      <c r="Z46" s="162"/>
      <c r="AA46" s="162"/>
      <c r="AB46" s="162"/>
      <c r="AC46" s="162"/>
      <c r="AD46" s="162"/>
    </row>
    <row r="47" spans="1:30" ht="15.75" thickBot="1" x14ac:dyDescent="0.3">
      <c r="A47" s="1"/>
      <c r="B47" s="178"/>
      <c r="C47" s="179"/>
      <c r="D47" s="171">
        <v>0</v>
      </c>
      <c r="E47" s="180">
        <v>0</v>
      </c>
      <c r="F47" s="161"/>
      <c r="G47" s="161"/>
      <c r="H47" s="161"/>
      <c r="I47" s="169"/>
      <c r="J47" s="171">
        <v>0</v>
      </c>
      <c r="K47" s="180">
        <v>0</v>
      </c>
      <c r="L47" s="181"/>
      <c r="M47" s="181"/>
      <c r="N47" s="3"/>
      <c r="O47" s="3"/>
      <c r="P47" s="171">
        <v>0</v>
      </c>
      <c r="Q47" s="180">
        <v>0</v>
      </c>
      <c r="R47" s="3"/>
      <c r="S47" s="3"/>
      <c r="T47" s="3"/>
      <c r="U47" s="3"/>
      <c r="V47" s="171">
        <v>0</v>
      </c>
      <c r="W47" s="180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78"/>
      <c r="C48" s="159"/>
      <c r="D48" s="161"/>
      <c r="E48" s="161"/>
      <c r="F48" s="161"/>
      <c r="G48" s="161"/>
      <c r="H48" s="161"/>
      <c r="I48" s="169"/>
      <c r="J48" s="161"/>
      <c r="K48" s="161"/>
      <c r="L48" s="161"/>
      <c r="M48" s="161"/>
      <c r="N48" s="161"/>
      <c r="O48" s="169"/>
      <c r="P48" s="169"/>
      <c r="Q48" s="169"/>
      <c r="R48" s="169"/>
      <c r="S48" s="169"/>
      <c r="T48" s="169"/>
      <c r="U48" s="169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78"/>
      <c r="C49" s="182" t="s">
        <v>87</v>
      </c>
      <c r="D49" s="183" t="s">
        <v>88</v>
      </c>
      <c r="E49" s="183" t="s">
        <v>89</v>
      </c>
      <c r="F49" s="183" t="s">
        <v>90</v>
      </c>
      <c r="G49" s="183" t="s">
        <v>91</v>
      </c>
      <c r="H49" s="161"/>
      <c r="I49" s="3"/>
      <c r="J49" s="183" t="s">
        <v>88</v>
      </c>
      <c r="K49" s="183" t="s">
        <v>89</v>
      </c>
      <c r="L49" s="183" t="s">
        <v>90</v>
      </c>
      <c r="M49" s="183" t="s">
        <v>92</v>
      </c>
      <c r="N49" s="3"/>
      <c r="O49" s="3"/>
      <c r="P49" s="183" t="s">
        <v>88</v>
      </c>
      <c r="Q49" s="183" t="s">
        <v>89</v>
      </c>
      <c r="R49" s="183" t="s">
        <v>90</v>
      </c>
      <c r="S49" s="183" t="s">
        <v>93</v>
      </c>
      <c r="T49" s="3"/>
      <c r="U49" s="3"/>
      <c r="V49" s="183" t="s">
        <v>94</v>
      </c>
      <c r="W49" s="183" t="s">
        <v>89</v>
      </c>
      <c r="X49" s="183" t="s">
        <v>90</v>
      </c>
      <c r="Y49" s="183" t="s">
        <v>92</v>
      </c>
      <c r="Z49" s="3"/>
      <c r="AA49" s="3"/>
      <c r="AB49" s="3"/>
      <c r="AC49" s="3"/>
      <c r="AD49" s="3"/>
    </row>
    <row r="50" spans="1:30" x14ac:dyDescent="0.25">
      <c r="A50" s="1"/>
      <c r="B50" s="178"/>
      <c r="C50" s="184" t="s">
        <v>95</v>
      </c>
      <c r="D50" s="185"/>
      <c r="E50" s="185"/>
      <c r="F50" s="185"/>
      <c r="G50" s="186">
        <f>D50+E50-F50</f>
        <v>0</v>
      </c>
      <c r="H50" s="161"/>
      <c r="I50" s="3"/>
      <c r="J50" s="185"/>
      <c r="K50" s="185"/>
      <c r="L50" s="185"/>
      <c r="M50" s="186">
        <f>J50+K50-L50</f>
        <v>0</v>
      </c>
      <c r="N50" s="3"/>
      <c r="O50" s="3"/>
      <c r="P50" s="185"/>
      <c r="Q50" s="185"/>
      <c r="R50" s="185"/>
      <c r="S50" s="186">
        <f>P50+Q50-R50</f>
        <v>0</v>
      </c>
      <c r="T50" s="3"/>
      <c r="U50" s="3"/>
      <c r="V50" s="185"/>
      <c r="W50" s="185"/>
      <c r="X50" s="185"/>
      <c r="Y50" s="186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78"/>
      <c r="C51" s="184" t="s">
        <v>96</v>
      </c>
      <c r="D51" s="185">
        <v>1268</v>
      </c>
      <c r="E51" s="185">
        <v>135.6</v>
      </c>
      <c r="F51" s="185">
        <v>525.4</v>
      </c>
      <c r="G51" s="186">
        <f t="shared" ref="G51:G54" si="22">D51+E51-F51</f>
        <v>878.19999999999993</v>
      </c>
      <c r="H51" s="161"/>
      <c r="I51" s="3"/>
      <c r="J51" s="185">
        <v>878.2</v>
      </c>
      <c r="K51" s="185">
        <v>229.7</v>
      </c>
      <c r="L51" s="185">
        <v>169.6</v>
      </c>
      <c r="M51" s="186">
        <f t="shared" ref="M51:M54" si="23">J51+K51-L51</f>
        <v>938.30000000000007</v>
      </c>
      <c r="N51" s="3"/>
      <c r="O51" s="3"/>
      <c r="P51" s="185">
        <v>878.2</v>
      </c>
      <c r="Q51" s="185">
        <v>235.7</v>
      </c>
      <c r="R51" s="185">
        <v>157.6</v>
      </c>
      <c r="S51" s="186">
        <f t="shared" ref="S51:S54" si="24">P51+Q51-R51</f>
        <v>956.30000000000007</v>
      </c>
      <c r="T51" s="3"/>
      <c r="U51" s="3"/>
      <c r="V51" s="185">
        <v>938.3</v>
      </c>
      <c r="W51" s="185">
        <v>0</v>
      </c>
      <c r="X51" s="185">
        <v>50</v>
      </c>
      <c r="Y51" s="186">
        <f t="shared" ref="Y51:Y54" si="25">V51+W51-X51</f>
        <v>888.3</v>
      </c>
      <c r="Z51" s="3"/>
      <c r="AA51" s="3"/>
      <c r="AB51" s="3"/>
      <c r="AC51" s="3"/>
      <c r="AD51" s="3"/>
    </row>
    <row r="52" spans="1:30" x14ac:dyDescent="0.25">
      <c r="A52" s="1"/>
      <c r="B52" s="178"/>
      <c r="C52" s="184" t="s">
        <v>97</v>
      </c>
      <c r="D52" s="185">
        <v>170.3</v>
      </c>
      <c r="E52" s="185">
        <v>867</v>
      </c>
      <c r="F52" s="185">
        <v>867.3</v>
      </c>
      <c r="G52" s="186">
        <f t="shared" si="22"/>
        <v>170</v>
      </c>
      <c r="H52" s="161"/>
      <c r="I52" s="3"/>
      <c r="J52" s="185">
        <v>170</v>
      </c>
      <c r="K52" s="185">
        <v>921.2</v>
      </c>
      <c r="L52" s="185">
        <v>853.1</v>
      </c>
      <c r="M52" s="186">
        <f t="shared" si="23"/>
        <v>238.10000000000002</v>
      </c>
      <c r="N52" s="3"/>
      <c r="O52" s="3"/>
      <c r="P52" s="185">
        <v>170</v>
      </c>
      <c r="Q52" s="185">
        <v>447.4</v>
      </c>
      <c r="R52" s="185">
        <v>335.4</v>
      </c>
      <c r="S52" s="186">
        <f t="shared" si="24"/>
        <v>282</v>
      </c>
      <c r="T52" s="3"/>
      <c r="U52" s="3"/>
      <c r="V52" s="185">
        <v>238.1</v>
      </c>
      <c r="W52" s="185">
        <v>947.6</v>
      </c>
      <c r="X52" s="185">
        <v>948.5</v>
      </c>
      <c r="Y52" s="186">
        <f t="shared" si="25"/>
        <v>237.20000000000005</v>
      </c>
      <c r="Z52" s="3"/>
      <c r="AA52" s="3"/>
      <c r="AB52" s="3"/>
      <c r="AC52" s="3"/>
      <c r="AD52" s="3"/>
    </row>
    <row r="53" spans="1:30" x14ac:dyDescent="0.25">
      <c r="A53" s="1"/>
      <c r="B53" s="178"/>
      <c r="C53" s="184" t="s">
        <v>98</v>
      </c>
      <c r="D53" s="185">
        <v>102.2</v>
      </c>
      <c r="E53" s="185">
        <v>20</v>
      </c>
      <c r="F53" s="185">
        <v>6.2</v>
      </c>
      <c r="G53" s="186">
        <f t="shared" si="22"/>
        <v>116</v>
      </c>
      <c r="H53" s="161"/>
      <c r="I53" s="3"/>
      <c r="J53" s="185">
        <v>116</v>
      </c>
      <c r="K53" s="185">
        <v>20</v>
      </c>
      <c r="L53" s="185">
        <v>16.899999999999999</v>
      </c>
      <c r="M53" s="186">
        <f t="shared" si="23"/>
        <v>119.1</v>
      </c>
      <c r="N53" s="3"/>
      <c r="O53" s="3"/>
      <c r="P53" s="185">
        <v>116</v>
      </c>
      <c r="Q53" s="185">
        <v>20</v>
      </c>
      <c r="R53" s="185">
        <v>0</v>
      </c>
      <c r="S53" s="186">
        <f t="shared" si="24"/>
        <v>136</v>
      </c>
      <c r="T53" s="3"/>
      <c r="U53" s="3"/>
      <c r="V53" s="185">
        <v>119.1</v>
      </c>
      <c r="W53" s="185">
        <v>0</v>
      </c>
      <c r="X53" s="185">
        <v>10</v>
      </c>
      <c r="Y53" s="186">
        <f t="shared" si="25"/>
        <v>109.1</v>
      </c>
      <c r="Z53" s="3"/>
      <c r="AA53" s="3"/>
      <c r="AB53" s="3"/>
      <c r="AC53" s="3"/>
      <c r="AD53" s="3"/>
    </row>
    <row r="54" spans="1:30" x14ac:dyDescent="0.25">
      <c r="A54" s="1"/>
      <c r="B54" s="178"/>
      <c r="C54" s="187" t="s">
        <v>99</v>
      </c>
      <c r="D54" s="185">
        <v>493.9</v>
      </c>
      <c r="E54" s="185">
        <v>480.7</v>
      </c>
      <c r="F54" s="185">
        <v>409.5</v>
      </c>
      <c r="G54" s="186">
        <f t="shared" si="22"/>
        <v>565.09999999999991</v>
      </c>
      <c r="H54" s="161"/>
      <c r="I54" s="3"/>
      <c r="J54" s="185">
        <v>565.1</v>
      </c>
      <c r="K54" s="185">
        <v>523</v>
      </c>
      <c r="L54" s="185">
        <v>600</v>
      </c>
      <c r="M54" s="186">
        <f t="shared" si="23"/>
        <v>488.09999999999991</v>
      </c>
      <c r="N54" s="3"/>
      <c r="O54" s="3"/>
      <c r="P54" s="185">
        <v>565.1</v>
      </c>
      <c r="Q54" s="185">
        <v>251.9</v>
      </c>
      <c r="R54" s="185">
        <v>221.2</v>
      </c>
      <c r="S54" s="186">
        <f t="shared" si="24"/>
        <v>595.79999999999995</v>
      </c>
      <c r="T54" s="3"/>
      <c r="U54" s="3"/>
      <c r="V54" s="185">
        <v>488.1</v>
      </c>
      <c r="W54" s="185">
        <v>530</v>
      </c>
      <c r="X54" s="185">
        <v>600</v>
      </c>
      <c r="Y54" s="186">
        <f t="shared" si="25"/>
        <v>418.1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78"/>
      <c r="C55" s="159"/>
      <c r="D55" s="161"/>
      <c r="E55" s="161"/>
      <c r="F55" s="161"/>
      <c r="G55" s="161"/>
      <c r="H55" s="161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78"/>
      <c r="C56" s="182" t="s">
        <v>100</v>
      </c>
      <c r="D56" s="183" t="s">
        <v>101</v>
      </c>
      <c r="E56" s="183" t="s">
        <v>102</v>
      </c>
      <c r="F56" s="161"/>
      <c r="G56" s="161"/>
      <c r="H56" s="161"/>
      <c r="I56" s="169"/>
      <c r="J56" s="183" t="s">
        <v>103</v>
      </c>
      <c r="K56" s="161"/>
      <c r="L56" s="161"/>
      <c r="M56" s="161"/>
      <c r="N56" s="161"/>
      <c r="O56" s="169"/>
      <c r="P56" s="183" t="s">
        <v>104</v>
      </c>
      <c r="Q56" s="169"/>
      <c r="R56" s="169"/>
      <c r="S56" s="169"/>
      <c r="T56" s="169"/>
      <c r="U56" s="169"/>
      <c r="V56" s="183" t="s">
        <v>103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78"/>
      <c r="C57" s="184"/>
      <c r="D57" s="188">
        <v>68.825999999999993</v>
      </c>
      <c r="E57" s="188">
        <v>67.400000000000006</v>
      </c>
      <c r="F57" s="161"/>
      <c r="G57" s="161"/>
      <c r="H57" s="161"/>
      <c r="I57" s="169"/>
      <c r="J57" s="188">
        <v>69</v>
      </c>
      <c r="K57" s="161"/>
      <c r="L57" s="161"/>
      <c r="M57" s="161"/>
      <c r="N57" s="161"/>
      <c r="O57" s="169"/>
      <c r="P57" s="188">
        <v>68.2</v>
      </c>
      <c r="Q57" s="169"/>
      <c r="R57" s="169"/>
      <c r="S57" s="169"/>
      <c r="T57" s="169"/>
      <c r="U57" s="169"/>
      <c r="V57" s="188">
        <v>70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78"/>
      <c r="C58" s="159"/>
      <c r="D58" s="161"/>
      <c r="E58" s="161"/>
      <c r="F58" s="161"/>
      <c r="G58" s="161"/>
      <c r="H58" s="161"/>
      <c r="I58" s="169"/>
      <c r="J58" s="161"/>
      <c r="K58" s="161"/>
      <c r="L58" s="161"/>
      <c r="M58" s="161"/>
      <c r="N58" s="161"/>
      <c r="O58" s="169"/>
      <c r="P58" s="169"/>
      <c r="Q58" s="169"/>
      <c r="R58" s="169"/>
      <c r="S58" s="169"/>
      <c r="T58" s="169"/>
      <c r="U58" s="169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89" t="s">
        <v>105</v>
      </c>
      <c r="C59" s="190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2"/>
      <c r="W59" s="192"/>
      <c r="X59" s="192"/>
      <c r="Y59" s="192"/>
      <c r="Z59" s="192"/>
      <c r="AA59" s="192"/>
      <c r="AB59" s="193"/>
      <c r="AC59" s="3"/>
      <c r="AD59" s="3"/>
    </row>
    <row r="60" spans="1:30" x14ac:dyDescent="0.25">
      <c r="A60" s="1"/>
      <c r="B60" s="194" t="s">
        <v>106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63"/>
      <c r="AB60" s="195"/>
      <c r="AC60" s="3"/>
      <c r="AD60" s="3"/>
    </row>
    <row r="61" spans="1:30" x14ac:dyDescent="0.25">
      <c r="A61" s="1"/>
      <c r="B61" s="196" t="s">
        <v>107</v>
      </c>
      <c r="C61" s="163" t="s">
        <v>108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95"/>
      <c r="AC61" s="3"/>
      <c r="AD61" s="3"/>
    </row>
    <row r="62" spans="1:30" x14ac:dyDescent="0.25">
      <c r="A62" s="1"/>
      <c r="B62" s="197" t="s">
        <v>109</v>
      </c>
      <c r="C62" s="198"/>
      <c r="D62" s="198"/>
      <c r="E62" s="198"/>
      <c r="F62" s="198"/>
      <c r="G62" s="198"/>
      <c r="H62" s="198"/>
      <c r="I62" s="198"/>
      <c r="J62" s="198"/>
      <c r="K62" s="198"/>
      <c r="L62" s="198"/>
      <c r="M62" s="198"/>
      <c r="N62" s="198"/>
      <c r="O62" s="198"/>
      <c r="P62" s="198"/>
      <c r="Q62" s="198"/>
      <c r="R62" s="198"/>
      <c r="S62" s="198"/>
      <c r="T62" s="198"/>
      <c r="U62" s="198"/>
      <c r="V62" s="163"/>
      <c r="W62" s="163"/>
      <c r="X62" s="163"/>
      <c r="Y62" s="163"/>
      <c r="Z62" s="163"/>
      <c r="AA62" s="163"/>
      <c r="AB62" s="195"/>
      <c r="AC62" s="3"/>
      <c r="AD62" s="3"/>
    </row>
    <row r="63" spans="1:30" x14ac:dyDescent="0.25">
      <c r="A63" s="1"/>
      <c r="B63" s="199"/>
      <c r="C63" s="198"/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63"/>
      <c r="W63" s="163"/>
      <c r="X63" s="163"/>
      <c r="Y63" s="163"/>
      <c r="Z63" s="163"/>
      <c r="AA63" s="163"/>
      <c r="AB63" s="195"/>
      <c r="AC63" s="3"/>
      <c r="AD63" s="3"/>
    </row>
    <row r="64" spans="1:30" x14ac:dyDescent="0.25">
      <c r="A64" s="1"/>
      <c r="B64" s="199" t="s">
        <v>110</v>
      </c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63"/>
      <c r="W64" s="163"/>
      <c r="X64" s="163"/>
      <c r="Y64" s="163"/>
      <c r="Z64" s="163"/>
      <c r="AA64" s="163"/>
      <c r="AB64" s="195"/>
      <c r="AC64" s="3"/>
      <c r="AD64" s="3"/>
    </row>
    <row r="65" spans="1:30" x14ac:dyDescent="0.25">
      <c r="A65" s="1"/>
      <c r="B65" s="200" t="s">
        <v>111</v>
      </c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63"/>
      <c r="W65" s="163"/>
      <c r="X65" s="163"/>
      <c r="Y65" s="163"/>
      <c r="Z65" s="163"/>
      <c r="AA65" s="163"/>
      <c r="AB65" s="195"/>
      <c r="AC65" s="3"/>
      <c r="AD65" s="3"/>
    </row>
    <row r="66" spans="1:30" x14ac:dyDescent="0.25">
      <c r="A66" s="1"/>
      <c r="B66" s="199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63"/>
      <c r="W66" s="163"/>
      <c r="X66" s="163"/>
      <c r="Y66" s="163"/>
      <c r="Z66" s="163"/>
      <c r="AA66" s="163"/>
      <c r="AB66" s="195"/>
      <c r="AC66" s="3"/>
      <c r="AD66" s="3"/>
    </row>
    <row r="67" spans="1:30" x14ac:dyDescent="0.25">
      <c r="A67" s="1"/>
      <c r="B67" s="199" t="s">
        <v>112</v>
      </c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63"/>
      <c r="W67" s="163"/>
      <c r="X67" s="163"/>
      <c r="Y67" s="163"/>
      <c r="Z67" s="163"/>
      <c r="AA67" s="163"/>
      <c r="AB67" s="195"/>
      <c r="AC67" s="3"/>
      <c r="AD67" s="3"/>
    </row>
    <row r="68" spans="1:30" x14ac:dyDescent="0.25">
      <c r="A68" s="1"/>
      <c r="B68" s="200" t="s">
        <v>113</v>
      </c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63"/>
      <c r="W68" s="163"/>
      <c r="X68" s="163"/>
      <c r="Y68" s="163"/>
      <c r="Z68" s="163"/>
      <c r="AA68" s="163"/>
      <c r="AB68" s="195"/>
      <c r="AC68" s="3"/>
      <c r="AD68" s="3"/>
    </row>
    <row r="69" spans="1:30" x14ac:dyDescent="0.25">
      <c r="A69" s="1"/>
      <c r="B69" s="199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63"/>
      <c r="W69" s="163"/>
      <c r="X69" s="163"/>
      <c r="Y69" s="163"/>
      <c r="Z69" s="163"/>
      <c r="AA69" s="163"/>
      <c r="AB69" s="195"/>
      <c r="AC69" s="3"/>
      <c r="AD69" s="3"/>
    </row>
    <row r="70" spans="1:30" x14ac:dyDescent="0.25">
      <c r="A70" s="1"/>
      <c r="B70" s="199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63"/>
      <c r="W70" s="163"/>
      <c r="X70" s="163"/>
      <c r="Y70" s="163"/>
      <c r="Z70" s="163"/>
      <c r="AA70" s="163"/>
      <c r="AB70" s="195"/>
      <c r="AC70" s="3"/>
      <c r="AD70" s="3"/>
    </row>
    <row r="71" spans="1:30" x14ac:dyDescent="0.25">
      <c r="A71" s="1"/>
      <c r="B71" s="199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63"/>
      <c r="W71" s="163"/>
      <c r="X71" s="163"/>
      <c r="Y71" s="163"/>
      <c r="Z71" s="163"/>
      <c r="AA71" s="163"/>
      <c r="AB71" s="195"/>
      <c r="AC71" s="3"/>
      <c r="AD71" s="3"/>
    </row>
    <row r="72" spans="1:30" x14ac:dyDescent="0.25">
      <c r="A72" s="1"/>
      <c r="B72" s="199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63"/>
      <c r="W72" s="163"/>
      <c r="X72" s="163"/>
      <c r="Y72" s="163"/>
      <c r="Z72" s="163"/>
      <c r="AA72" s="163"/>
      <c r="AB72" s="195"/>
      <c r="AC72" s="3"/>
      <c r="AD72" s="3"/>
    </row>
    <row r="73" spans="1:30" x14ac:dyDescent="0.25">
      <c r="A73" s="1"/>
      <c r="B73" s="199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63"/>
      <c r="W73" s="163"/>
      <c r="X73" s="163"/>
      <c r="Y73" s="163"/>
      <c r="Z73" s="163"/>
      <c r="AA73" s="163"/>
      <c r="AB73" s="195"/>
      <c r="AC73" s="3"/>
      <c r="AD73" s="3"/>
    </row>
    <row r="74" spans="1:30" x14ac:dyDescent="0.25">
      <c r="A74" s="1"/>
      <c r="B74" s="199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63"/>
      <c r="W74" s="163"/>
      <c r="X74" s="163"/>
      <c r="Y74" s="163"/>
      <c r="Z74" s="163"/>
      <c r="AA74" s="163"/>
      <c r="AB74" s="195"/>
      <c r="AC74" s="3"/>
      <c r="AD74" s="3"/>
    </row>
    <row r="75" spans="1:30" x14ac:dyDescent="0.25">
      <c r="A75" s="1"/>
      <c r="B75" s="199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63"/>
      <c r="W75" s="163"/>
      <c r="X75" s="163"/>
      <c r="Y75" s="163"/>
      <c r="Z75" s="163"/>
      <c r="AA75" s="163"/>
      <c r="AB75" s="195"/>
      <c r="AC75" s="3"/>
      <c r="AD75" s="3"/>
    </row>
    <row r="76" spans="1:30" x14ac:dyDescent="0.25">
      <c r="A76" s="1"/>
      <c r="B76" s="199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63"/>
      <c r="W76" s="163"/>
      <c r="X76" s="163"/>
      <c r="Y76" s="163"/>
      <c r="Z76" s="163"/>
      <c r="AA76" s="163"/>
      <c r="AB76" s="195"/>
      <c r="AC76" s="3"/>
      <c r="AD76" s="3"/>
    </row>
    <row r="77" spans="1:30" x14ac:dyDescent="0.25">
      <c r="A77" s="1"/>
      <c r="B77" s="199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63"/>
      <c r="W77" s="163"/>
      <c r="X77" s="163"/>
      <c r="Y77" s="163"/>
      <c r="Z77" s="163"/>
      <c r="AA77" s="163"/>
      <c r="AB77" s="195"/>
      <c r="AC77" s="3"/>
      <c r="AD77" s="3"/>
    </row>
    <row r="78" spans="1:30" x14ac:dyDescent="0.25">
      <c r="A78" s="1"/>
      <c r="B78" s="199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63"/>
      <c r="W78" s="163"/>
      <c r="X78" s="163"/>
      <c r="Y78" s="163"/>
      <c r="Z78" s="163"/>
      <c r="AA78" s="163"/>
      <c r="AB78" s="195"/>
      <c r="AC78" s="3"/>
      <c r="AD78" s="3"/>
    </row>
    <row r="79" spans="1:30" x14ac:dyDescent="0.25">
      <c r="A79" s="1"/>
      <c r="B79" s="199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63"/>
      <c r="W79" s="163"/>
      <c r="X79" s="163"/>
      <c r="Y79" s="163"/>
      <c r="Z79" s="163"/>
      <c r="AA79" s="163"/>
      <c r="AB79" s="195"/>
      <c r="AC79" s="3"/>
      <c r="AD79" s="3"/>
    </row>
    <row r="80" spans="1:30" x14ac:dyDescent="0.25">
      <c r="A80" s="1"/>
      <c r="B80" s="199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63"/>
      <c r="W80" s="163"/>
      <c r="X80" s="163"/>
      <c r="Y80" s="163"/>
      <c r="Z80" s="163"/>
      <c r="AA80" s="163"/>
      <c r="AB80" s="195"/>
      <c r="AC80" s="3"/>
      <c r="AD80" s="3"/>
    </row>
    <row r="81" spans="1:30" x14ac:dyDescent="0.25">
      <c r="A81" s="1"/>
      <c r="B81" s="199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63"/>
      <c r="W81" s="163"/>
      <c r="X81" s="163"/>
      <c r="Y81" s="163"/>
      <c r="Z81" s="163"/>
      <c r="AA81" s="163"/>
      <c r="AB81" s="195"/>
      <c r="AC81" s="3"/>
      <c r="AD81" s="3"/>
    </row>
    <row r="82" spans="1:30" x14ac:dyDescent="0.25">
      <c r="A82" s="1"/>
      <c r="B82" s="201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163"/>
      <c r="W82" s="163"/>
      <c r="X82" s="163"/>
      <c r="Y82" s="163"/>
      <c r="Z82" s="163"/>
      <c r="AA82" s="163"/>
      <c r="AB82" s="195"/>
      <c r="AC82" s="3"/>
      <c r="AD82" s="3"/>
    </row>
    <row r="83" spans="1:30" x14ac:dyDescent="0.25">
      <c r="A83" s="1"/>
      <c r="B83" s="203"/>
      <c r="C83" s="204"/>
      <c r="D83" s="204"/>
      <c r="E83" s="204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63"/>
      <c r="W83" s="163"/>
      <c r="X83" s="163"/>
      <c r="Y83" s="163"/>
      <c r="Z83" s="163"/>
      <c r="AA83" s="163"/>
      <c r="AB83" s="195"/>
      <c r="AC83" s="3"/>
      <c r="AD83" s="3"/>
    </row>
    <row r="84" spans="1:30" x14ac:dyDescent="0.25">
      <c r="A84" s="1"/>
      <c r="B84" s="205"/>
      <c r="C84" s="206"/>
      <c r="D84" s="207"/>
      <c r="E84" s="207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63"/>
      <c r="W84" s="163"/>
      <c r="X84" s="163"/>
      <c r="Y84" s="163"/>
      <c r="Z84" s="163"/>
      <c r="AA84" s="163"/>
      <c r="AB84" s="195"/>
      <c r="AC84" s="3"/>
      <c r="AD84" s="3"/>
    </row>
    <row r="85" spans="1:30" x14ac:dyDescent="0.25">
      <c r="A85" s="1"/>
      <c r="B85" s="203"/>
      <c r="C85" s="208"/>
      <c r="D85" s="207"/>
      <c r="E85" s="207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63"/>
      <c r="W85" s="163"/>
      <c r="X85" s="163"/>
      <c r="Y85" s="163"/>
      <c r="Z85" s="163"/>
      <c r="AA85" s="163"/>
      <c r="AB85" s="195"/>
      <c r="AC85" s="3"/>
      <c r="AD85" s="3"/>
    </row>
    <row r="86" spans="1:30" x14ac:dyDescent="0.25">
      <c r="A86" s="1"/>
      <c r="B86" s="203"/>
      <c r="C86" s="208"/>
      <c r="D86" s="207"/>
      <c r="E86" s="207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63"/>
      <c r="W86" s="163"/>
      <c r="X86" s="163"/>
      <c r="Y86" s="163"/>
      <c r="Z86" s="163"/>
      <c r="AA86" s="163"/>
      <c r="AB86" s="195"/>
      <c r="AC86" s="3"/>
      <c r="AD86" s="3"/>
    </row>
    <row r="87" spans="1:30" x14ac:dyDescent="0.25">
      <c r="A87" s="1"/>
      <c r="B87" s="209"/>
      <c r="C87" s="210"/>
      <c r="D87" s="211"/>
      <c r="E87" s="211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3"/>
      <c r="W87" s="213"/>
      <c r="X87" s="213"/>
      <c r="Y87" s="213"/>
      <c r="Z87" s="213"/>
      <c r="AA87" s="213"/>
      <c r="AB87" s="214"/>
      <c r="AC87" s="3"/>
      <c r="AD87" s="3"/>
    </row>
    <row r="88" spans="1:30" x14ac:dyDescent="0.25">
      <c r="A88" s="157"/>
      <c r="B88" s="215"/>
      <c r="C88" s="216"/>
      <c r="D88" s="215"/>
      <c r="E88" s="215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57"/>
      <c r="B89" s="215"/>
      <c r="C89" s="216"/>
      <c r="D89" s="215"/>
      <c r="E89" s="215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218" t="s">
        <v>114</v>
      </c>
      <c r="C91" s="219">
        <v>43699</v>
      </c>
      <c r="D91" s="218" t="s">
        <v>115</v>
      </c>
      <c r="E91" s="202" t="s">
        <v>116</v>
      </c>
      <c r="F91" s="202"/>
      <c r="G91" s="202"/>
      <c r="H91" s="218"/>
      <c r="I91" s="218" t="s">
        <v>117</v>
      </c>
      <c r="J91" s="220" t="s">
        <v>118</v>
      </c>
      <c r="K91" s="220"/>
      <c r="L91" s="220"/>
      <c r="M91" s="220"/>
      <c r="N91" s="218"/>
      <c r="O91" s="218"/>
      <c r="P91" s="218"/>
      <c r="Q91" s="218"/>
      <c r="R91" s="218"/>
      <c r="S91" s="218"/>
      <c r="T91" s="218"/>
      <c r="U91" s="218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218"/>
      <c r="C93" s="218"/>
      <c r="D93" s="218" t="s">
        <v>119</v>
      </c>
      <c r="E93" s="221"/>
      <c r="F93" s="221"/>
      <c r="G93" s="221"/>
      <c r="H93" s="218"/>
      <c r="I93" s="218" t="s">
        <v>119</v>
      </c>
      <c r="J93" s="222"/>
      <c r="K93" s="222"/>
      <c r="L93" s="222"/>
      <c r="M93" s="222"/>
      <c r="N93" s="218"/>
      <c r="O93" s="218"/>
      <c r="P93" s="218"/>
      <c r="Q93" s="218"/>
      <c r="R93" s="218"/>
      <c r="S93" s="218"/>
      <c r="T93" s="218"/>
      <c r="U93" s="218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218"/>
      <c r="C94" s="218"/>
      <c r="D94" s="218"/>
      <c r="E94" s="221"/>
      <c r="F94" s="221"/>
      <c r="G94" s="221"/>
      <c r="H94" s="218"/>
      <c r="I94" s="218"/>
      <c r="J94" s="222"/>
      <c r="K94" s="222"/>
      <c r="L94" s="222"/>
      <c r="M94" s="222"/>
      <c r="N94" s="218"/>
      <c r="O94" s="218"/>
      <c r="P94" s="218"/>
      <c r="Q94" s="218"/>
      <c r="R94" s="218"/>
      <c r="S94" s="218"/>
      <c r="T94" s="218"/>
      <c r="U94" s="218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2">
    <mergeCell ref="E91:G91"/>
    <mergeCell ref="J91:M91"/>
    <mergeCell ref="Z26:Z27"/>
    <mergeCell ref="AA26:AA27"/>
    <mergeCell ref="C43:C44"/>
    <mergeCell ref="C46:C47"/>
    <mergeCell ref="D59:U59"/>
    <mergeCell ref="B82:U82"/>
    <mergeCell ref="P26:R26"/>
    <mergeCell ref="S26:S27"/>
    <mergeCell ref="T26:T27"/>
    <mergeCell ref="U26:U27"/>
    <mergeCell ref="V26:X26"/>
    <mergeCell ref="Y26:Y27"/>
    <mergeCell ref="B26:B27"/>
    <mergeCell ref="C26:C27"/>
    <mergeCell ref="D26:F26"/>
    <mergeCell ref="G26:G27"/>
    <mergeCell ref="H26:H27"/>
    <mergeCell ref="I26:I27"/>
    <mergeCell ref="AA13:AA14"/>
    <mergeCell ref="D25:I25"/>
    <mergeCell ref="J25:O25"/>
    <mergeCell ref="P25:U25"/>
    <mergeCell ref="V25:AA25"/>
    <mergeCell ref="AB25:AB27"/>
    <mergeCell ref="J26:L26"/>
    <mergeCell ref="M26:M27"/>
    <mergeCell ref="N26:N27"/>
    <mergeCell ref="O26:O27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51181102362204722" right="0.51181102362204722" top="0.78740157480314965" bottom="0.78740157480314965" header="0.31496062992125984" footer="0.31496062992125984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ZŠ Březenecká</vt:lpstr>
      <vt:lpstr>'ZŠ Březenecká'!Oblast_tisku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2019-12-09T14:02:36Z</dcterms:created>
  <dcterms:modified xsi:type="dcterms:W3CDTF">2019-12-09T14:02:36Z</dcterms:modified>
</cp:coreProperties>
</file>