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hhonigova\Desktop\Documents\ROZPOČTY\ROZPOČET 2021\ZMĚNY ROZPOČTU BĚHEM ROKU 2021\ZŠ Na Příkopech\"/>
    </mc:Choice>
  </mc:AlternateContent>
  <xr:revisionPtr revIDLastSave="0" documentId="13_ncr:1_{E3D40755-57E2-41FD-8A61-BB7503C7EC3E}" xr6:coauthVersionLast="36" xr6:coauthVersionMax="36" xr10:uidLastSave="{00000000-0000-0000-0000-000000000000}"/>
  <bookViews>
    <workbookView xWindow="0" yWindow="0" windowWidth="23040" windowHeight="9540" xr2:uid="{00000000-000D-0000-FFFF-FFFF00000000}"/>
  </bookViews>
  <sheets>
    <sheet name="návrh změny rozpočtu " sheetId="3" r:id="rId1"/>
  </sheets>
  <definedNames>
    <definedName name="_xlnm.Print_Area" localSheetId="0">'návrh změny rozpočtu '!$A$1:$Q$70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F24" i="3"/>
  <c r="E24" i="3"/>
  <c r="D24" i="3"/>
  <c r="L39" i="3" l="1"/>
  <c r="D39" i="3" l="1"/>
  <c r="E39" i="3" l="1"/>
  <c r="G53" i="3" l="1"/>
  <c r="I20" i="3" l="1"/>
  <c r="N24" i="3" l="1"/>
  <c r="L24" i="3"/>
  <c r="K24" i="3"/>
  <c r="J24" i="3"/>
  <c r="H24" i="3"/>
  <c r="E40" i="3"/>
  <c r="M24" i="3" l="1"/>
  <c r="G51" i="3" l="1"/>
  <c r="G52" i="3"/>
  <c r="G54" i="3"/>
  <c r="G50" i="3"/>
  <c r="N39" i="3" l="1"/>
  <c r="K39" i="3"/>
  <c r="K40" i="3" s="1"/>
  <c r="J39" i="3"/>
  <c r="O23" i="3"/>
  <c r="O22" i="3"/>
  <c r="O21" i="3"/>
  <c r="O20" i="3"/>
  <c r="O19" i="3"/>
  <c r="O18" i="3"/>
  <c r="O17" i="3"/>
  <c r="O16" i="3"/>
  <c r="O15" i="3"/>
  <c r="F39" i="3"/>
  <c r="H39" i="3"/>
  <c r="I15" i="3"/>
  <c r="I16" i="3"/>
  <c r="I17" i="3"/>
  <c r="I18" i="3"/>
  <c r="I19" i="3"/>
  <c r="I21" i="3"/>
  <c r="I22" i="3"/>
  <c r="I23" i="3"/>
  <c r="M39" i="3" l="1"/>
  <c r="M40" i="3" s="1"/>
  <c r="I39" i="3"/>
  <c r="O24" i="3"/>
  <c r="I24" i="3"/>
  <c r="P32" i="3"/>
  <c r="P33" i="3"/>
  <c r="P18" i="3"/>
  <c r="P22" i="3"/>
  <c r="N40" i="3"/>
  <c r="P34" i="3"/>
  <c r="P37" i="3"/>
  <c r="P16" i="3"/>
  <c r="P20" i="3"/>
  <c r="P17" i="3"/>
  <c r="P21" i="3"/>
  <c r="P29" i="3"/>
  <c r="P28" i="3"/>
  <c r="P31" i="3"/>
  <c r="J40" i="3"/>
  <c r="P35" i="3"/>
  <c r="P38" i="3"/>
  <c r="P15" i="3"/>
  <c r="P19" i="3"/>
  <c r="P23" i="3"/>
  <c r="P30" i="3"/>
  <c r="P36" i="3"/>
  <c r="L40" i="3"/>
  <c r="H40" i="3"/>
  <c r="F40" i="3"/>
  <c r="O39" i="3" l="1"/>
  <c r="O40" i="3" s="1"/>
  <c r="O41" i="3" s="1"/>
  <c r="I40" i="3"/>
  <c r="G39" i="3"/>
  <c r="P24" i="3"/>
  <c r="P39" i="3" l="1"/>
  <c r="I41" i="3"/>
  <c r="P40" i="3" l="1"/>
  <c r="P41" i="3"/>
</calcChain>
</file>

<file path=xl/sharedStrings.xml><?xml version="1.0" encoding="utf-8"?>
<sst xmlns="http://schemas.openxmlformats.org/spreadsheetml/2006/main" count="134" uniqueCount="106">
  <si>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</si>
  <si>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</si>
  <si>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</si>
  <si>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</si>
  <si>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</si>
  <si>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</si>
  <si>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</si>
  <si>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</si>
  <si>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</si>
  <si>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</si>
  <si>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</si>
  <si>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</si>
  <si>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</si>
  <si>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</si>
  <si>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</si>
  <si>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</si>
  <si>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</si>
  <si>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</si>
  <si>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</si>
  <si>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</si>
  <si>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</si>
  <si>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</si>
  <si>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</si>
  <si>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</si>
  <si>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</si>
  <si>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</si>
  <si>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</si>
  <si>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</si>
  <si>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</si>
  <si>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</si>
  <si>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</si>
  <si>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</si>
  <si>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</si>
  <si>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</si>
  <si>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</si>
  <si>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</si>
  <si>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</si>
  <si>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</si>
  <si>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</si>
  <si>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</si>
  <si>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</si>
  <si>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</si>
  <si>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</si>
  <si>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</si>
  <si>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</si>
  <si>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</si>
  <si>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</si>
  <si>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</si>
  <si>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</si>
  <si>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</si>
  <si>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</si>
  <si>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</si>
  <si>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</si>
  <si>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</si>
  <si>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</si>
  <si>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</si>
  <si>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</si>
  <si>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</si>
  <si>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</si>
  <si>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</si>
  <si>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</si>
  <si>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</si>
  <si>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</si>
  <si>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</si>
  <si>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</si>
  <si>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</si>
  <si>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</si>
  <si>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</si>
  <si>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</si>
  <si>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</si>
  <si>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</si>
  <si>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</si>
  <si>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</si>
  <si>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</si>
  <si>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</si>
  <si>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</si>
  <si>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</si>
  <si>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</si>
  <si>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</si>
  <si>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</si>
  <si>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</si>
  <si>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</si>
  <si>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</si>
  <si>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</si>
  <si>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</si>
  <si>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</si>
  <si>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</si>
  <si>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</si>
  <si>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</si>
  <si>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</si>
  <si>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</si>
  <si>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</si>
  <si>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</si>
  <si>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</si>
  <si>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</si>
  <si>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>Fond odměn</t>
  </si>
  <si>
    <t>FKSP</t>
  </si>
  <si>
    <t>ostatní transfery</t>
  </si>
  <si>
    <t>Návrh změny rozpočtu na rok 2021</t>
  </si>
  <si>
    <t>Schválený rozpočet na rok 2021</t>
  </si>
  <si>
    <t>Upravený rozpočet na rok 2021</t>
  </si>
  <si>
    <t>Moravcová Marcela</t>
  </si>
  <si>
    <t>Hons Miloslav</t>
  </si>
  <si>
    <t>Základní škola Chomutov, Na Příkopech 895</t>
  </si>
  <si>
    <t>Na Příkopech 895, 430 01 Chomutov</t>
  </si>
  <si>
    <t>Rezervní fond(nespotřebované projekty)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</si>
</sst>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40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164" fontId="0" fillId="5" borderId="58" xfId="0" applyNumberFormat="1" applyFont="1" applyFill="1" applyBorder="1" applyProtection="1">
      <protection locked="0"/>
    </xf>
    <xf numFmtId="0" fontId="1" fillId="0" borderId="24" xfId="0" applyFont="1" applyFill="1" applyBorder="1"/>
    <xf numFmtId="0" fontId="4" fillId="0" borderId="9" xfId="0" applyFont="1" applyBorder="1"/>
    <xf numFmtId="0" fontId="4" fillId="0" borderId="2" xfId="0" applyFont="1" applyBorder="1"/>
    <xf numFmtId="4" fontId="4" fillId="0" borderId="2" xfId="0" applyNumberFormat="1" applyFont="1" applyBorder="1"/>
    <xf numFmtId="0" fontId="4" fillId="0" borderId="43" xfId="0" applyFont="1" applyBorder="1"/>
    <xf numFmtId="164" fontId="0" fillId="13" borderId="2" xfId="0" applyNumberFormat="1" applyFont="1" applyFill="1" applyBorder="1" applyProtection="1">
      <protection locked="0"/>
    </xf>
    <xf numFmtId="164" fontId="0" fillId="13" borderId="43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Fill="1" applyBorder="1" applyAlignment="1" applyProtection="1">
      <alignment horizontal="left" vertical="top" wrapText="1"/>
      <protection locked="0"/>
    </xf>
    <xf numFmtId="164" fontId="5" fillId="0" borderId="39" xfId="0" applyNumberFormat="1" applyFont="1" applyFill="1" applyBorder="1" applyAlignment="1" applyProtection="1">
      <alignment horizontal="left" vertical="top" wrapText="1"/>
      <protection locked="0"/>
    </xf>
    <xf numFmtId="164" fontId="5" fillId="0" borderId="10" xfId="0" applyNumberFormat="1" applyFont="1" applyFill="1" applyBorder="1" applyAlignment="1" applyProtection="1">
      <alignment horizontal="left" vertical="top" wrapText="1"/>
      <protection locked="0"/>
    </xf>
    <xf numFmtId="164" fontId="5" fillId="0" borderId="55" xfId="0" applyNumberFormat="1" applyFont="1" applyFill="1" applyBorder="1" applyAlignment="1" applyProtection="1">
      <alignment horizontal="left" vertical="top" wrapText="1"/>
      <protection locked="0"/>
    </xf>
    <xf numFmtId="164" fontId="5" fillId="0" borderId="12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261"/>
  <sheetViews>
    <sheetView showGridLines="0" tabSelected="1" topLeftCell="B46" zoomScaleNormal="100" zoomScaleSheetLayoutView="80" workbookViewId="0">
      <selection activeCell="C75" sqref="C75"/>
    </sheetView>
  </sheetViews>
  <sheetFormatPr defaultColWidth="0" defaultRowHeight="15" zeroHeight="1" x14ac:dyDescent="0.25"/>
  <cols>
    <col min="1" max="1" width="4.5703125" customWidth="1"/>
    <col min="2" max="2" width="9.28515625" customWidth="1"/>
    <col min="3" max="3" width="65.7109375" customWidth="1"/>
    <col min="4" max="4" width="16.5703125" customWidth="1"/>
    <col min="5" max="5" width="17.7109375" bestFit="1" customWidth="1"/>
    <col min="6" max="6" width="16.7109375" bestFit="1" customWidth="1"/>
    <col min="7" max="7" width="21.28515625" bestFit="1" customWidth="1"/>
    <col min="8" max="9" width="11.28515625" customWidth="1"/>
    <col min="10" max="10" width="16.28515625" bestFit="1" customWidth="1"/>
    <col min="11" max="11" width="15" customWidth="1"/>
    <col min="12" max="12" width="13.7109375" bestFit="1" customWidth="1"/>
    <col min="13" max="13" width="15.42578125" style="1" customWidth="1"/>
    <col min="14" max="15" width="11.28515625" customWidth="1"/>
    <col min="16" max="16" width="15" customWidth="1"/>
    <col min="17" max="17" width="6.28515625" customWidth="1"/>
    <col min="18" max="19" width="9.28515625" hidden="1" customWidth="1"/>
    <col min="20" max="22" width="0" hidden="1" customWidth="1"/>
    <col min="23" max="16384" width="9.28515625" hidden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100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183" t="s">
        <v>103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5"/>
      <c r="R4" s="4"/>
      <c r="S4" s="4"/>
    </row>
    <row r="5" spans="1:19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5">
        <v>46789685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184" t="s">
        <v>104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5"/>
      <c r="R8" s="4"/>
      <c r="S8" s="4"/>
    </row>
    <row r="9" spans="1:19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227" t="s">
        <v>37</v>
      </c>
      <c r="C10" s="202" t="s">
        <v>38</v>
      </c>
      <c r="D10" s="230" t="s">
        <v>99</v>
      </c>
      <c r="E10" s="231"/>
      <c r="F10" s="231"/>
      <c r="G10" s="231"/>
      <c r="H10" s="231"/>
      <c r="I10" s="232"/>
      <c r="J10" s="230" t="s">
        <v>98</v>
      </c>
      <c r="K10" s="231"/>
      <c r="L10" s="231"/>
      <c r="M10" s="231"/>
      <c r="N10" s="231"/>
      <c r="O10" s="232"/>
      <c r="P10" s="196" t="s">
        <v>71</v>
      </c>
      <c r="Q10" s="5"/>
    </row>
    <row r="11" spans="1:19" ht="30.75" thickBot="1" x14ac:dyDescent="0.3">
      <c r="A11" s="5"/>
      <c r="B11" s="228"/>
      <c r="C11" s="203"/>
      <c r="D11" s="233" t="s">
        <v>39</v>
      </c>
      <c r="E11" s="234"/>
      <c r="F11" s="234"/>
      <c r="G11" s="235"/>
      <c r="H11" s="9" t="s">
        <v>40</v>
      </c>
      <c r="I11" s="9" t="s">
        <v>62</v>
      </c>
      <c r="J11" s="233" t="s">
        <v>39</v>
      </c>
      <c r="K11" s="234"/>
      <c r="L11" s="234"/>
      <c r="M11" s="235"/>
      <c r="N11" s="9" t="s">
        <v>40</v>
      </c>
      <c r="O11" s="9" t="s">
        <v>62</v>
      </c>
      <c r="P11" s="197"/>
      <c r="Q11" s="5"/>
    </row>
    <row r="12" spans="1:19" ht="15.75" thickBot="1" x14ac:dyDescent="0.3">
      <c r="A12" s="5"/>
      <c r="B12" s="228"/>
      <c r="C12" s="236"/>
      <c r="D12" s="204" t="s">
        <v>63</v>
      </c>
      <c r="E12" s="205"/>
      <c r="F12" s="205"/>
      <c r="G12" s="205"/>
      <c r="H12" s="205"/>
      <c r="I12" s="206"/>
      <c r="J12" s="204" t="s">
        <v>63</v>
      </c>
      <c r="K12" s="205"/>
      <c r="L12" s="205"/>
      <c r="M12" s="205"/>
      <c r="N12" s="205"/>
      <c r="O12" s="206"/>
      <c r="P12" s="197"/>
      <c r="Q12" s="5"/>
    </row>
    <row r="13" spans="1:19" ht="15.75" thickBot="1" x14ac:dyDescent="0.3">
      <c r="A13" s="5"/>
      <c r="B13" s="229"/>
      <c r="C13" s="237"/>
      <c r="D13" s="238" t="s">
        <v>58</v>
      </c>
      <c r="E13" s="239"/>
      <c r="F13" s="239"/>
      <c r="G13" s="223" t="s">
        <v>64</v>
      </c>
      <c r="H13" s="225" t="s">
        <v>67</v>
      </c>
      <c r="I13" s="209" t="s">
        <v>63</v>
      </c>
      <c r="J13" s="238" t="s">
        <v>58</v>
      </c>
      <c r="K13" s="239"/>
      <c r="L13" s="239"/>
      <c r="M13" s="223" t="s">
        <v>64</v>
      </c>
      <c r="N13" s="225" t="s">
        <v>67</v>
      </c>
      <c r="O13" s="209" t="s">
        <v>63</v>
      </c>
      <c r="P13" s="197"/>
      <c r="Q13" s="5"/>
    </row>
    <row r="14" spans="1:19" ht="15.75" thickBot="1" x14ac:dyDescent="0.3">
      <c r="A14" s="5"/>
      <c r="B14" s="10"/>
      <c r="C14" s="11"/>
      <c r="D14" s="163" t="s">
        <v>59</v>
      </c>
      <c r="E14" s="164" t="s">
        <v>97</v>
      </c>
      <c r="F14" s="164" t="s">
        <v>60</v>
      </c>
      <c r="G14" s="224"/>
      <c r="H14" s="226"/>
      <c r="I14" s="210"/>
      <c r="J14" s="163" t="s">
        <v>59</v>
      </c>
      <c r="K14" s="164" t="s">
        <v>97</v>
      </c>
      <c r="L14" s="164" t="s">
        <v>60</v>
      </c>
      <c r="M14" s="224"/>
      <c r="N14" s="226"/>
      <c r="O14" s="210"/>
      <c r="P14" s="198"/>
      <c r="Q14" s="5"/>
    </row>
    <row r="15" spans="1:19" x14ac:dyDescent="0.25">
      <c r="A15" s="5"/>
      <c r="B15" s="39" t="s">
        <v>0</v>
      </c>
      <c r="C15" s="149" t="s">
        <v>52</v>
      </c>
      <c r="D15" s="12"/>
      <c r="E15" s="13"/>
      <c r="F15" s="64">
        <v>2000</v>
      </c>
      <c r="G15" s="71">
        <v>2000</v>
      </c>
      <c r="H15" s="74"/>
      <c r="I15" s="14">
        <f>G15+H15</f>
        <v>2000</v>
      </c>
      <c r="J15" s="12"/>
      <c r="K15" s="13"/>
      <c r="L15" s="64">
        <v>2000</v>
      </c>
      <c r="M15" s="71">
        <v>2000</v>
      </c>
      <c r="N15" s="74"/>
      <c r="O15" s="14">
        <f>M15+N15</f>
        <v>2000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0" t="s">
        <v>61</v>
      </c>
      <c r="D16" s="65">
        <v>4793.7</v>
      </c>
      <c r="E16" s="17"/>
      <c r="F16" s="17"/>
      <c r="G16" s="72">
        <v>4793.7</v>
      </c>
      <c r="H16" s="75"/>
      <c r="I16" s="14">
        <f t="shared" ref="I16:I23" si="0">G16+H16</f>
        <v>4793.7</v>
      </c>
      <c r="J16" s="65">
        <v>4697.8</v>
      </c>
      <c r="K16" s="17"/>
      <c r="L16" s="17"/>
      <c r="M16" s="72">
        <v>4697.8</v>
      </c>
      <c r="N16" s="75"/>
      <c r="O16" s="14">
        <f t="shared" ref="O16:O20" si="1">M16+N16</f>
        <v>4697.8</v>
      </c>
      <c r="P16" s="18">
        <f t="shared" ref="P16:P40" si="2">(O16-I16)/I16</f>
        <v>-2.0005423785384908E-2</v>
      </c>
      <c r="Q16" s="5"/>
    </row>
    <row r="17" spans="1:17" x14ac:dyDescent="0.25">
      <c r="A17" s="5"/>
      <c r="B17" s="16" t="s">
        <v>3</v>
      </c>
      <c r="C17" s="151" t="s">
        <v>83</v>
      </c>
      <c r="D17" s="66">
        <v>426.1</v>
      </c>
      <c r="E17" s="19"/>
      <c r="F17" s="19"/>
      <c r="G17" s="72">
        <v>426.1</v>
      </c>
      <c r="H17" s="76"/>
      <c r="I17" s="14">
        <f t="shared" si="0"/>
        <v>426.1</v>
      </c>
      <c r="J17" s="66">
        <v>426.1</v>
      </c>
      <c r="K17" s="19"/>
      <c r="L17" s="19"/>
      <c r="M17" s="72">
        <v>426.1</v>
      </c>
      <c r="N17" s="76"/>
      <c r="O17" s="14">
        <f t="shared" si="1"/>
        <v>426.1</v>
      </c>
      <c r="P17" s="18">
        <f t="shared" si="2"/>
        <v>0</v>
      </c>
      <c r="Q17" s="5"/>
    </row>
    <row r="18" spans="1:17" x14ac:dyDescent="0.25">
      <c r="A18" s="5"/>
      <c r="B18" s="16" t="s">
        <v>5</v>
      </c>
      <c r="C18" s="152" t="s">
        <v>53</v>
      </c>
      <c r="D18" s="20"/>
      <c r="E18" s="67">
        <v>44400</v>
      </c>
      <c r="F18" s="19"/>
      <c r="G18" s="72">
        <v>44400</v>
      </c>
      <c r="H18" s="74"/>
      <c r="I18" s="14">
        <f t="shared" si="0"/>
        <v>44400</v>
      </c>
      <c r="J18" s="20"/>
      <c r="K18" s="67">
        <v>45502</v>
      </c>
      <c r="L18" s="19"/>
      <c r="M18" s="72">
        <v>45502</v>
      </c>
      <c r="N18" s="74"/>
      <c r="O18" s="14">
        <f t="shared" si="1"/>
        <v>45502</v>
      </c>
      <c r="P18" s="18">
        <f t="shared" si="2"/>
        <v>2.481981981981982E-2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>
        <v>957</v>
      </c>
      <c r="G19" s="72">
        <v>957</v>
      </c>
      <c r="H19" s="77"/>
      <c r="I19" s="14">
        <f t="shared" si="0"/>
        <v>957</v>
      </c>
      <c r="J19" s="22"/>
      <c r="K19" s="19"/>
      <c r="L19" s="68">
        <v>957</v>
      </c>
      <c r="M19" s="72">
        <v>957</v>
      </c>
      <c r="N19" s="77"/>
      <c r="O19" s="14">
        <f t="shared" si="1"/>
        <v>957</v>
      </c>
      <c r="P19" s="18">
        <f t="shared" si="2"/>
        <v>0</v>
      </c>
      <c r="Q19" s="5"/>
    </row>
    <row r="20" spans="1:17" x14ac:dyDescent="0.25">
      <c r="A20" s="5"/>
      <c r="B20" s="16" t="s">
        <v>9</v>
      </c>
      <c r="C20" s="153" t="s">
        <v>47</v>
      </c>
      <c r="D20" s="20"/>
      <c r="E20" s="17"/>
      <c r="F20" s="69"/>
      <c r="G20" s="72">
        <v>0</v>
      </c>
      <c r="H20" s="77"/>
      <c r="I20" s="14">
        <f>F20</f>
        <v>0</v>
      </c>
      <c r="J20" s="20"/>
      <c r="K20" s="17"/>
      <c r="L20" s="69"/>
      <c r="M20" s="72"/>
      <c r="N20" s="77"/>
      <c r="O20" s="14">
        <f t="shared" si="1"/>
        <v>0</v>
      </c>
      <c r="P20" s="18" t="e">
        <f t="shared" si="2"/>
        <v>#DIV/0!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>
        <v>2000</v>
      </c>
      <c r="G21" s="72">
        <v>2000</v>
      </c>
      <c r="H21" s="78"/>
      <c r="I21" s="14">
        <f>G21+H21</f>
        <v>2000</v>
      </c>
      <c r="J21" s="20"/>
      <c r="K21" s="17"/>
      <c r="L21" s="69">
        <v>2000</v>
      </c>
      <c r="M21" s="72">
        <v>2000</v>
      </c>
      <c r="N21" s="78"/>
      <c r="O21" s="14">
        <f>M21+N21</f>
        <v>2000</v>
      </c>
      <c r="P21" s="18">
        <f t="shared" si="2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>
        <v>200</v>
      </c>
      <c r="G22" s="72">
        <v>200</v>
      </c>
      <c r="H22" s="78"/>
      <c r="I22" s="14">
        <f t="shared" si="0"/>
        <v>200</v>
      </c>
      <c r="J22" s="20"/>
      <c r="K22" s="17"/>
      <c r="L22" s="69">
        <v>200</v>
      </c>
      <c r="M22" s="72">
        <v>200</v>
      </c>
      <c r="N22" s="78"/>
      <c r="O22" s="14">
        <f t="shared" ref="O22:O23" si="3">M22+N22</f>
        <v>200</v>
      </c>
      <c r="P22" s="18">
        <f t="shared" si="2"/>
        <v>0</v>
      </c>
      <c r="Q22" s="5"/>
    </row>
    <row r="23" spans="1:17" ht="15.75" thickBot="1" x14ac:dyDescent="0.3">
      <c r="A23" s="5"/>
      <c r="B23" s="154" t="s">
        <v>15</v>
      </c>
      <c r="C23" s="155" t="s">
        <v>6</v>
      </c>
      <c r="D23" s="24"/>
      <c r="E23" s="25"/>
      <c r="F23" s="70"/>
      <c r="G23" s="73"/>
      <c r="H23" s="79"/>
      <c r="I23" s="26">
        <f t="shared" si="0"/>
        <v>0</v>
      </c>
      <c r="J23" s="24"/>
      <c r="K23" s="25"/>
      <c r="L23" s="70"/>
      <c r="M23" s="73"/>
      <c r="N23" s="79"/>
      <c r="O23" s="26">
        <f t="shared" si="3"/>
        <v>0</v>
      </c>
      <c r="P23" s="18" t="e">
        <f t="shared" si="2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SUM(D16:D23)</f>
        <v>5219.8</v>
      </c>
      <c r="E24" s="30">
        <f>SUM(E15:E23)</f>
        <v>44400</v>
      </c>
      <c r="F24" s="30">
        <f>SUM(F15:F23)</f>
        <v>5157</v>
      </c>
      <c r="G24" s="31">
        <f>SUM(G15:G23)</f>
        <v>54776.800000000003</v>
      </c>
      <c r="H24" s="32">
        <f>SUM(H15:H21)</f>
        <v>0</v>
      </c>
      <c r="I24" s="32">
        <f>SUM(I15:I21)</f>
        <v>54576.800000000003</v>
      </c>
      <c r="J24" s="29">
        <f>SUM(J15:J21)</f>
        <v>5123.9000000000005</v>
      </c>
      <c r="K24" s="30">
        <f>SUM(K15:K21)</f>
        <v>45502</v>
      </c>
      <c r="L24" s="30">
        <f>SUM(L15:L21)</f>
        <v>4957</v>
      </c>
      <c r="M24" s="31">
        <f>SUM(J24:L24)</f>
        <v>55582.9</v>
      </c>
      <c r="N24" s="32">
        <f>SUM(N15:N21)</f>
        <v>0</v>
      </c>
      <c r="O24" s="32">
        <f>SUM(O15:O21)</f>
        <v>55582.9</v>
      </c>
      <c r="P24" s="33">
        <f t="shared" si="2"/>
        <v>1.8434572932088333E-2</v>
      </c>
      <c r="Q24" s="5"/>
    </row>
    <row r="25" spans="1:17" ht="15.75" thickBot="1" x14ac:dyDescent="0.3">
      <c r="A25" s="5"/>
      <c r="B25" s="34"/>
      <c r="C25" s="35"/>
      <c r="D25" s="211"/>
      <c r="E25" s="212"/>
      <c r="F25" s="212"/>
      <c r="G25" s="213"/>
      <c r="H25" s="213"/>
      <c r="I25" s="214"/>
      <c r="J25" s="211"/>
      <c r="K25" s="212"/>
      <c r="L25" s="212"/>
      <c r="M25" s="213"/>
      <c r="N25" s="213"/>
      <c r="O25" s="214"/>
      <c r="P25" s="199" t="s">
        <v>71</v>
      </c>
      <c r="Q25" s="5"/>
    </row>
    <row r="26" spans="1:17" ht="15.75" thickBot="1" x14ac:dyDescent="0.3">
      <c r="A26" s="5"/>
      <c r="B26" s="207" t="s">
        <v>37</v>
      </c>
      <c r="C26" s="202" t="s">
        <v>38</v>
      </c>
      <c r="D26" s="215" t="s">
        <v>70</v>
      </c>
      <c r="E26" s="216"/>
      <c r="F26" s="216"/>
      <c r="G26" s="217" t="s">
        <v>65</v>
      </c>
      <c r="H26" s="219" t="s">
        <v>68</v>
      </c>
      <c r="I26" s="221" t="s">
        <v>69</v>
      </c>
      <c r="J26" s="215" t="s">
        <v>70</v>
      </c>
      <c r="K26" s="216"/>
      <c r="L26" s="216"/>
      <c r="M26" s="217" t="s">
        <v>65</v>
      </c>
      <c r="N26" s="219" t="s">
        <v>68</v>
      </c>
      <c r="O26" s="221" t="s">
        <v>69</v>
      </c>
      <c r="P26" s="200"/>
      <c r="Q26" s="5"/>
    </row>
    <row r="27" spans="1:17" ht="15.75" thickBot="1" x14ac:dyDescent="0.3">
      <c r="A27" s="5"/>
      <c r="B27" s="208"/>
      <c r="C27" s="203"/>
      <c r="D27" s="36" t="s">
        <v>55</v>
      </c>
      <c r="E27" s="37" t="s">
        <v>56</v>
      </c>
      <c r="F27" s="38" t="s">
        <v>57</v>
      </c>
      <c r="G27" s="218"/>
      <c r="H27" s="220"/>
      <c r="I27" s="222"/>
      <c r="J27" s="36" t="s">
        <v>55</v>
      </c>
      <c r="K27" s="37" t="s">
        <v>56</v>
      </c>
      <c r="L27" s="38" t="s">
        <v>57</v>
      </c>
      <c r="M27" s="218"/>
      <c r="N27" s="220"/>
      <c r="O27" s="222"/>
      <c r="P27" s="201"/>
      <c r="Q27" s="5"/>
    </row>
    <row r="28" spans="1:17" x14ac:dyDescent="0.25">
      <c r="A28" s="5"/>
      <c r="B28" s="39" t="s">
        <v>19</v>
      </c>
      <c r="C28" s="40" t="s">
        <v>10</v>
      </c>
      <c r="D28" s="167">
        <v>310</v>
      </c>
      <c r="E28" s="167"/>
      <c r="F28" s="167">
        <v>100</v>
      </c>
      <c r="G28" s="81">
        <v>410</v>
      </c>
      <c r="H28" s="81"/>
      <c r="I28" s="41">
        <v>410</v>
      </c>
      <c r="J28" s="88">
        <v>285</v>
      </c>
      <c r="K28" s="80"/>
      <c r="L28" s="80">
        <v>100</v>
      </c>
      <c r="M28" s="81">
        <v>385</v>
      </c>
      <c r="N28" s="81"/>
      <c r="O28" s="41">
        <v>385</v>
      </c>
      <c r="P28" s="15">
        <f t="shared" si="2"/>
        <v>-6.097560975609756E-2</v>
      </c>
      <c r="Q28" s="5"/>
    </row>
    <row r="29" spans="1:17" x14ac:dyDescent="0.25">
      <c r="A29" s="5"/>
      <c r="B29" s="16" t="s">
        <v>20</v>
      </c>
      <c r="C29" s="42" t="s">
        <v>12</v>
      </c>
      <c r="D29" s="168">
        <v>662.1</v>
      </c>
      <c r="E29" s="168"/>
      <c r="F29" s="168">
        <v>1900</v>
      </c>
      <c r="G29" s="83">
        <v>2562.1</v>
      </c>
      <c r="H29" s="84"/>
      <c r="I29" s="14">
        <v>2562.1</v>
      </c>
      <c r="J29" s="89">
        <v>652</v>
      </c>
      <c r="K29" s="171"/>
      <c r="L29" s="82">
        <v>1900</v>
      </c>
      <c r="M29" s="83">
        <v>2552</v>
      </c>
      <c r="N29" s="84"/>
      <c r="O29" s="14">
        <v>2552</v>
      </c>
      <c r="P29" s="18">
        <f t="shared" si="2"/>
        <v>-3.9420787635142691E-3</v>
      </c>
      <c r="Q29" s="5"/>
    </row>
    <row r="30" spans="1:17" x14ac:dyDescent="0.25">
      <c r="A30" s="5"/>
      <c r="B30" s="16" t="s">
        <v>22</v>
      </c>
      <c r="C30" s="43" t="s">
        <v>14</v>
      </c>
      <c r="D30" s="168">
        <v>2200</v>
      </c>
      <c r="E30" s="168"/>
      <c r="F30" s="168">
        <v>0</v>
      </c>
      <c r="G30" s="83">
        <v>2200</v>
      </c>
      <c r="H30" s="83"/>
      <c r="I30" s="14">
        <v>2200</v>
      </c>
      <c r="J30" s="90">
        <v>2200</v>
      </c>
      <c r="K30" s="171"/>
      <c r="L30" s="85"/>
      <c r="M30" s="83">
        <v>2200</v>
      </c>
      <c r="N30" s="83"/>
      <c r="O30" s="14">
        <v>2200</v>
      </c>
      <c r="P30" s="18">
        <f t="shared" si="2"/>
        <v>0</v>
      </c>
      <c r="Q30" s="5"/>
    </row>
    <row r="31" spans="1:17" x14ac:dyDescent="0.25">
      <c r="A31" s="5"/>
      <c r="B31" s="16" t="s">
        <v>24</v>
      </c>
      <c r="C31" s="43" t="s">
        <v>16</v>
      </c>
      <c r="D31" s="168">
        <v>335</v>
      </c>
      <c r="E31" s="168"/>
      <c r="F31" s="168">
        <v>1600</v>
      </c>
      <c r="G31" s="83">
        <v>1935</v>
      </c>
      <c r="H31" s="83"/>
      <c r="I31" s="14">
        <v>1935</v>
      </c>
      <c r="J31" s="90">
        <v>335</v>
      </c>
      <c r="K31" s="171"/>
      <c r="L31" s="85">
        <v>1600</v>
      </c>
      <c r="M31" s="83">
        <v>1935</v>
      </c>
      <c r="N31" s="83"/>
      <c r="O31" s="14">
        <v>1935</v>
      </c>
      <c r="P31" s="18">
        <f t="shared" si="2"/>
        <v>0</v>
      </c>
      <c r="Q31" s="5"/>
    </row>
    <row r="32" spans="1:17" x14ac:dyDescent="0.25">
      <c r="A32" s="5"/>
      <c r="B32" s="16" t="s">
        <v>26</v>
      </c>
      <c r="C32" s="43" t="s">
        <v>18</v>
      </c>
      <c r="D32" s="168">
        <v>329</v>
      </c>
      <c r="E32" s="169">
        <v>32445</v>
      </c>
      <c r="F32" s="168"/>
      <c r="G32" s="83">
        <v>32774</v>
      </c>
      <c r="H32" s="83"/>
      <c r="I32" s="14">
        <v>32774</v>
      </c>
      <c r="J32" s="91">
        <v>329</v>
      </c>
      <c r="K32" s="171">
        <v>32445</v>
      </c>
      <c r="L32" s="85"/>
      <c r="M32" s="83">
        <v>32774</v>
      </c>
      <c r="N32" s="83"/>
      <c r="O32" s="14">
        <v>32774</v>
      </c>
      <c r="P32" s="18">
        <f t="shared" si="2"/>
        <v>0</v>
      </c>
      <c r="Q32" s="5"/>
    </row>
    <row r="33" spans="1:17" x14ac:dyDescent="0.25">
      <c r="A33" s="5"/>
      <c r="B33" s="16" t="s">
        <v>28</v>
      </c>
      <c r="C33" s="44" t="s">
        <v>42</v>
      </c>
      <c r="D33" s="168"/>
      <c r="E33" s="169"/>
      <c r="F33" s="168"/>
      <c r="G33" s="83"/>
      <c r="H33" s="83"/>
      <c r="I33" s="14"/>
      <c r="J33" s="91"/>
      <c r="K33" s="171"/>
      <c r="L33" s="85"/>
      <c r="M33" s="83"/>
      <c r="N33" s="83"/>
      <c r="O33" s="14"/>
      <c r="P33" s="18" t="e">
        <f t="shared" si="2"/>
        <v>#DIV/0!</v>
      </c>
      <c r="Q33" s="45"/>
    </row>
    <row r="34" spans="1:17" x14ac:dyDescent="0.25">
      <c r="A34" s="5"/>
      <c r="B34" s="16" t="s">
        <v>30</v>
      </c>
      <c r="C34" s="46" t="s">
        <v>21</v>
      </c>
      <c r="D34" s="168"/>
      <c r="E34" s="168"/>
      <c r="F34" s="168"/>
      <c r="G34" s="83"/>
      <c r="H34" s="83"/>
      <c r="I34" s="14"/>
      <c r="J34" s="91"/>
      <c r="K34" s="171"/>
      <c r="L34" s="85"/>
      <c r="M34" s="83"/>
      <c r="N34" s="83"/>
      <c r="O34" s="14"/>
      <c r="P34" s="18" t="e">
        <f t="shared" si="2"/>
        <v>#DIV/0!</v>
      </c>
      <c r="Q34" s="5"/>
    </row>
    <row r="35" spans="1:17" x14ac:dyDescent="0.25">
      <c r="A35" s="5"/>
      <c r="B35" s="16" t="s">
        <v>32</v>
      </c>
      <c r="C35" s="43" t="s">
        <v>23</v>
      </c>
      <c r="D35" s="168"/>
      <c r="E35" s="169">
        <v>11955</v>
      </c>
      <c r="F35" s="168"/>
      <c r="G35" s="83">
        <v>11955</v>
      </c>
      <c r="H35" s="83"/>
      <c r="I35" s="14">
        <v>11955</v>
      </c>
      <c r="J35" s="91"/>
      <c r="K35" s="171">
        <v>11677.3</v>
      </c>
      <c r="L35" s="85"/>
      <c r="M35" s="83">
        <v>11677.3</v>
      </c>
      <c r="N35" s="83"/>
      <c r="O35" s="14">
        <v>11677.3</v>
      </c>
      <c r="P35" s="18">
        <f t="shared" si="2"/>
        <v>-2.3228774571309136E-2</v>
      </c>
      <c r="Q35" s="5"/>
    </row>
    <row r="36" spans="1:17" x14ac:dyDescent="0.25">
      <c r="A36" s="5"/>
      <c r="B36" s="16" t="s">
        <v>33</v>
      </c>
      <c r="C36" s="43" t="s">
        <v>25</v>
      </c>
      <c r="D36" s="168"/>
      <c r="E36" s="168"/>
      <c r="F36" s="168"/>
      <c r="G36" s="83"/>
      <c r="H36" s="83"/>
      <c r="I36" s="14"/>
      <c r="J36" s="90"/>
      <c r="K36" s="171"/>
      <c r="L36" s="85"/>
      <c r="M36" s="83"/>
      <c r="N36" s="83"/>
      <c r="O36" s="14"/>
      <c r="P36" s="18" t="e">
        <f t="shared" si="2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168">
        <v>671</v>
      </c>
      <c r="E37" s="168"/>
      <c r="F37" s="168">
        <v>957</v>
      </c>
      <c r="G37" s="83">
        <v>1628</v>
      </c>
      <c r="H37" s="83"/>
      <c r="I37" s="14">
        <v>1628</v>
      </c>
      <c r="J37" s="90">
        <v>671</v>
      </c>
      <c r="K37" s="171"/>
      <c r="L37" s="85">
        <v>957</v>
      </c>
      <c r="M37" s="83">
        <v>1628</v>
      </c>
      <c r="N37" s="83"/>
      <c r="O37" s="14">
        <v>1628</v>
      </c>
      <c r="P37" s="18">
        <f t="shared" si="2"/>
        <v>0</v>
      </c>
      <c r="Q37" s="5"/>
    </row>
    <row r="38" spans="1:17" ht="15.75" thickBot="1" x14ac:dyDescent="0.3">
      <c r="A38" s="5"/>
      <c r="B38" s="23" t="s">
        <v>35</v>
      </c>
      <c r="C38" s="120" t="s">
        <v>29</v>
      </c>
      <c r="D38" s="170">
        <v>712.7</v>
      </c>
      <c r="E38" s="170"/>
      <c r="F38" s="170">
        <v>400</v>
      </c>
      <c r="G38" s="83">
        <v>1112.7</v>
      </c>
      <c r="H38" s="87"/>
      <c r="I38" s="26">
        <v>1112.7</v>
      </c>
      <c r="J38" s="92">
        <v>651.9</v>
      </c>
      <c r="K38" s="172">
        <v>1379.7</v>
      </c>
      <c r="L38" s="86">
        <v>400</v>
      </c>
      <c r="M38" s="87">
        <v>2431.6</v>
      </c>
      <c r="N38" s="87"/>
      <c r="O38" s="26">
        <v>2431.6</v>
      </c>
      <c r="P38" s="18">
        <f t="shared" si="2"/>
        <v>1.1853149995506425</v>
      </c>
      <c r="Q38" s="5"/>
    </row>
    <row r="39" spans="1:17" ht="15.75" thickBot="1" x14ac:dyDescent="0.3">
      <c r="A39" s="5"/>
      <c r="B39" s="27" t="s">
        <v>48</v>
      </c>
      <c r="C39" s="121" t="s">
        <v>31</v>
      </c>
      <c r="D39" s="47">
        <f>SUM(D35:D38)+SUM(D28:D32)</f>
        <v>5219.8</v>
      </c>
      <c r="E39" s="47">
        <f>SUM(E35:E38)+SUM(E28:E32)</f>
        <v>44400</v>
      </c>
      <c r="F39" s="47">
        <f>SUM(F35:F38)+SUM(F28:F32)</f>
        <v>4957</v>
      </c>
      <c r="G39" s="165">
        <f>SUM(D39:F39)</f>
        <v>54576.800000000003</v>
      </c>
      <c r="H39" s="48">
        <f>SUM(H28:H32)+SUM(H35:H38)</f>
        <v>0</v>
      </c>
      <c r="I39" s="49">
        <f>SUM(I35:I38)+SUM(I28:I32)</f>
        <v>54576.800000000003</v>
      </c>
      <c r="J39" s="47">
        <f>SUM(J35:J38)+SUM(J28:J32)</f>
        <v>5123.8999999999996</v>
      </c>
      <c r="K39" s="47">
        <f>SUM(K35:K38)+SUM(K28:K32)</f>
        <v>45502</v>
      </c>
      <c r="L39" s="47">
        <f>SUM(L35:L38)+SUM(L28:L32)</f>
        <v>4957</v>
      </c>
      <c r="M39" s="165">
        <f>SUM(J39:L39)</f>
        <v>55582.9</v>
      </c>
      <c r="N39" s="48">
        <f>SUM(N28:N32)+SUM(N35:N38)</f>
        <v>0</v>
      </c>
      <c r="O39" s="49">
        <f>SUM(O35:O38)+SUM(O28:O32)</f>
        <v>55582.9</v>
      </c>
      <c r="P39" s="50">
        <f t="shared" si="2"/>
        <v>1.8434572932088333E-2</v>
      </c>
      <c r="Q39" s="51"/>
    </row>
    <row r="40" spans="1:17" ht="19.5" thickBot="1" x14ac:dyDescent="0.35">
      <c r="A40" s="5"/>
      <c r="B40" s="125" t="s">
        <v>49</v>
      </c>
      <c r="C40" s="126" t="s">
        <v>51</v>
      </c>
      <c r="D40" s="127">
        <v>0</v>
      </c>
      <c r="E40" s="127">
        <f>E24-E39</f>
        <v>0</v>
      </c>
      <c r="F40" s="127">
        <f t="shared" ref="F40:N40" si="4">F24-F39</f>
        <v>200</v>
      </c>
      <c r="G40" s="138">
        <v>0</v>
      </c>
      <c r="H40" s="138">
        <f t="shared" si="4"/>
        <v>0</v>
      </c>
      <c r="I40" s="139">
        <f t="shared" si="4"/>
        <v>0</v>
      </c>
      <c r="J40" s="127">
        <f t="shared" si="4"/>
        <v>0</v>
      </c>
      <c r="K40" s="127">
        <f>K24-K39</f>
        <v>0</v>
      </c>
      <c r="L40" s="127">
        <f t="shared" si="4"/>
        <v>0</v>
      </c>
      <c r="M40" s="138">
        <f>M24-M39</f>
        <v>0</v>
      </c>
      <c r="N40" s="138">
        <f t="shared" si="4"/>
        <v>0</v>
      </c>
      <c r="O40" s="139">
        <f>O24-O39</f>
        <v>0</v>
      </c>
      <c r="P40" s="128" t="e">
        <f t="shared" si="2"/>
        <v>#DIV/0!</v>
      </c>
      <c r="Q40" s="5"/>
    </row>
    <row r="41" spans="1:17" ht="15.75" thickBot="1" x14ac:dyDescent="0.3">
      <c r="A41" s="5"/>
      <c r="B41" s="129" t="s">
        <v>50</v>
      </c>
      <c r="C41" s="130" t="s">
        <v>66</v>
      </c>
      <c r="D41" s="131"/>
      <c r="E41" s="132"/>
      <c r="F41" s="132"/>
      <c r="G41" s="133"/>
      <c r="H41" s="134"/>
      <c r="I41" s="135">
        <f>I40-D16</f>
        <v>-4793.7</v>
      </c>
      <c r="J41" s="131"/>
      <c r="K41" s="132"/>
      <c r="L41" s="132"/>
      <c r="M41" s="133"/>
      <c r="N41" s="136"/>
      <c r="O41" s="135">
        <f>O40-J16</f>
        <v>-4697.8</v>
      </c>
      <c r="P41" s="137" t="e">
        <f>(#REF!-O41)/O41</f>
        <v>#REF!</v>
      </c>
      <c r="Q41" s="5"/>
    </row>
    <row r="42" spans="1:17" s="99" customFormat="1" ht="8.25" customHeight="1" thickBot="1" x14ac:dyDescent="0.3">
      <c r="A42" s="96"/>
      <c r="B42" s="97"/>
      <c r="C42" s="55"/>
      <c r="D42" s="98"/>
      <c r="E42" s="56"/>
      <c r="F42" s="56"/>
      <c r="G42" s="96"/>
      <c r="H42" s="56"/>
      <c r="I42" s="56"/>
      <c r="J42" s="98"/>
      <c r="K42" s="56"/>
      <c r="L42" s="56"/>
      <c r="M42" s="96"/>
      <c r="N42" s="56"/>
      <c r="O42" s="56"/>
      <c r="P42" s="58"/>
      <c r="Q42" s="96"/>
    </row>
    <row r="43" spans="1:17" s="99" customFormat="1" ht="15.75" thickBot="1" x14ac:dyDescent="0.3">
      <c r="A43" s="96"/>
      <c r="B43" s="101"/>
      <c r="C43" s="185" t="s">
        <v>88</v>
      </c>
      <c r="D43" s="124" t="s">
        <v>41</v>
      </c>
      <c r="E43" s="52" t="s">
        <v>89</v>
      </c>
      <c r="F43" s="53" t="s">
        <v>36</v>
      </c>
      <c r="G43" s="56"/>
      <c r="H43" s="56"/>
      <c r="I43" s="57"/>
      <c r="J43" s="185" t="s">
        <v>90</v>
      </c>
      <c r="K43" s="187"/>
      <c r="L43" s="188"/>
      <c r="M43" s="113" t="s">
        <v>41</v>
      </c>
      <c r="N43" s="114" t="s">
        <v>89</v>
      </c>
      <c r="O43" s="115" t="s">
        <v>36</v>
      </c>
      <c r="P43" s="58"/>
      <c r="Q43" s="96"/>
    </row>
    <row r="44" spans="1:17" s="4" customFormat="1" ht="15.75" thickBot="1" x14ac:dyDescent="0.3">
      <c r="A44" s="5"/>
      <c r="B44" s="101"/>
      <c r="C44" s="186"/>
      <c r="D44" s="105">
        <v>277</v>
      </c>
      <c r="E44" s="122">
        <v>277</v>
      </c>
      <c r="F44" s="123"/>
      <c r="G44" s="56"/>
      <c r="H44" s="56"/>
      <c r="I44" s="57"/>
      <c r="J44" s="186"/>
      <c r="K44" s="189"/>
      <c r="L44" s="190"/>
      <c r="M44" s="103">
        <v>277</v>
      </c>
      <c r="N44" s="103">
        <v>277</v>
      </c>
      <c r="O44" s="109"/>
      <c r="P44" s="58"/>
      <c r="Q44" s="96"/>
    </row>
    <row r="45" spans="1:17" s="100" customFormat="1" ht="8.25" customHeight="1" thickBot="1" x14ac:dyDescent="0.3">
      <c r="A45" s="96"/>
      <c r="B45" s="101"/>
      <c r="C45" s="55"/>
      <c r="D45" s="102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6"/>
    </row>
    <row r="46" spans="1:17" s="100" customFormat="1" ht="37.5" customHeight="1" thickBot="1" x14ac:dyDescent="0.3">
      <c r="A46" s="96"/>
      <c r="B46" s="101"/>
      <c r="C46" s="185" t="s">
        <v>92</v>
      </c>
      <c r="D46" s="106" t="s">
        <v>94</v>
      </c>
      <c r="E46" s="107" t="s">
        <v>91</v>
      </c>
      <c r="F46" s="56"/>
      <c r="G46" s="56"/>
      <c r="H46" s="56"/>
      <c r="I46" s="57"/>
      <c r="J46" s="185" t="s">
        <v>93</v>
      </c>
      <c r="K46" s="187"/>
      <c r="L46" s="187"/>
      <c r="M46" s="108" t="s">
        <v>94</v>
      </c>
      <c r="N46" s="192" t="s">
        <v>91</v>
      </c>
      <c r="O46" s="193"/>
      <c r="P46" s="58"/>
      <c r="Q46" s="96"/>
    </row>
    <row r="47" spans="1:17" ht="15.75" thickBot="1" x14ac:dyDescent="0.3">
      <c r="A47" s="5"/>
      <c r="B47" s="54"/>
      <c r="C47" s="191"/>
      <c r="D47" s="105">
        <v>0</v>
      </c>
      <c r="E47" s="110">
        <v>0</v>
      </c>
      <c r="F47" s="56"/>
      <c r="G47" s="56"/>
      <c r="H47" s="56"/>
      <c r="I47" s="57"/>
      <c r="J47" s="186"/>
      <c r="K47" s="189"/>
      <c r="L47" s="189"/>
      <c r="M47" s="104">
        <v>0</v>
      </c>
      <c r="N47" s="194">
        <v>0</v>
      </c>
      <c r="O47" s="195"/>
      <c r="P47" s="58"/>
      <c r="Q47" s="5"/>
    </row>
    <row r="48" spans="1:17" s="3" customFormat="1" x14ac:dyDescent="0.2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1" t="s">
        <v>87</v>
      </c>
      <c r="D49" s="112" t="s">
        <v>74</v>
      </c>
      <c r="E49" s="112" t="s">
        <v>75</v>
      </c>
      <c r="F49" s="112" t="s">
        <v>76</v>
      </c>
      <c r="G49" s="112" t="s">
        <v>77</v>
      </c>
      <c r="H49" s="56"/>
      <c r="I49" s="118" t="s">
        <v>86</v>
      </c>
      <c r="J49" s="119"/>
      <c r="K49" s="119"/>
      <c r="L49" s="175"/>
      <c r="M49" s="175"/>
      <c r="N49" s="175"/>
      <c r="O49" s="175"/>
      <c r="P49" s="176"/>
      <c r="Q49" s="5"/>
    </row>
    <row r="50" spans="1:17" s="3" customFormat="1" ht="15" customHeight="1" x14ac:dyDescent="0.25">
      <c r="A50" s="5"/>
      <c r="B50" s="54"/>
      <c r="C50" s="59" t="s">
        <v>105</v>
      </c>
      <c r="D50" s="93">
        <v>1648.2</v>
      </c>
      <c r="E50" s="93"/>
      <c r="F50" s="93">
        <v>1648.2</v>
      </c>
      <c r="G50" s="60">
        <f>D50+E50-F50</f>
        <v>0</v>
      </c>
      <c r="H50" s="56"/>
      <c r="I50" s="177"/>
      <c r="J50" s="178"/>
      <c r="K50" s="178"/>
      <c r="L50" s="178"/>
      <c r="M50" s="178"/>
      <c r="N50" s="178"/>
      <c r="O50" s="178"/>
      <c r="P50" s="179"/>
      <c r="Q50" s="5"/>
    </row>
    <row r="51" spans="1:17" s="3" customFormat="1" x14ac:dyDescent="0.25">
      <c r="A51" s="5"/>
      <c r="B51" s="54"/>
      <c r="C51" s="59" t="s">
        <v>72</v>
      </c>
      <c r="D51" s="93">
        <v>438.2</v>
      </c>
      <c r="E51" s="93">
        <v>26.1</v>
      </c>
      <c r="F51" s="93">
        <v>200</v>
      </c>
      <c r="G51" s="60">
        <f t="shared" ref="G51:G54" si="5">D51+E51-F51</f>
        <v>264.3</v>
      </c>
      <c r="H51" s="56"/>
      <c r="I51" s="177"/>
      <c r="J51" s="178"/>
      <c r="K51" s="178"/>
      <c r="L51" s="178"/>
      <c r="M51" s="178"/>
      <c r="N51" s="178"/>
      <c r="O51" s="178"/>
      <c r="P51" s="179"/>
      <c r="Q51" s="5"/>
    </row>
    <row r="52" spans="1:17" s="3" customFormat="1" x14ac:dyDescent="0.25">
      <c r="A52" s="5"/>
      <c r="B52" s="54"/>
      <c r="C52" s="59" t="s">
        <v>73</v>
      </c>
      <c r="D52" s="93">
        <v>1588</v>
      </c>
      <c r="E52" s="93">
        <v>852.6</v>
      </c>
      <c r="F52" s="93">
        <v>334</v>
      </c>
      <c r="G52" s="60">
        <f t="shared" si="5"/>
        <v>2106.6</v>
      </c>
      <c r="H52" s="56"/>
      <c r="I52" s="177"/>
      <c r="J52" s="178"/>
      <c r="K52" s="178"/>
      <c r="L52" s="178"/>
      <c r="M52" s="178"/>
      <c r="N52" s="178"/>
      <c r="O52" s="178"/>
      <c r="P52" s="179"/>
      <c r="Q52" s="5"/>
    </row>
    <row r="53" spans="1:17" s="3" customFormat="1" x14ac:dyDescent="0.25">
      <c r="A53" s="5"/>
      <c r="B53" s="54"/>
      <c r="C53" s="59" t="s">
        <v>95</v>
      </c>
      <c r="D53" s="93">
        <v>62.6</v>
      </c>
      <c r="E53" s="93">
        <v>0</v>
      </c>
      <c r="F53" s="93">
        <v>0</v>
      </c>
      <c r="G53" s="60">
        <f t="shared" si="5"/>
        <v>62.6</v>
      </c>
      <c r="H53" s="56"/>
      <c r="I53" s="177"/>
      <c r="J53" s="178"/>
      <c r="K53" s="178"/>
      <c r="L53" s="178"/>
      <c r="M53" s="178"/>
      <c r="N53" s="178"/>
      <c r="O53" s="178"/>
      <c r="P53" s="179"/>
      <c r="Q53" s="5"/>
    </row>
    <row r="54" spans="1:17" s="3" customFormat="1" x14ac:dyDescent="0.25">
      <c r="A54" s="5"/>
      <c r="B54" s="54"/>
      <c r="C54" s="156" t="s">
        <v>96</v>
      </c>
      <c r="D54" s="93">
        <v>723.7</v>
      </c>
      <c r="E54" s="93">
        <v>648.9</v>
      </c>
      <c r="F54" s="93">
        <v>450</v>
      </c>
      <c r="G54" s="60">
        <f t="shared" si="5"/>
        <v>922.59999999999991</v>
      </c>
      <c r="H54" s="56"/>
      <c r="I54" s="180"/>
      <c r="J54" s="181"/>
      <c r="K54" s="181"/>
      <c r="L54" s="181"/>
      <c r="M54" s="181"/>
      <c r="N54" s="181"/>
      <c r="O54" s="181"/>
      <c r="P54" s="182"/>
      <c r="Q54" s="5"/>
    </row>
    <row r="55" spans="1:17" s="3" customFormat="1" ht="10.5" customHeight="1" x14ac:dyDescent="0.2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1" t="s">
        <v>78</v>
      </c>
      <c r="D56" s="112" t="s">
        <v>79</v>
      </c>
      <c r="E56" s="112" t="s">
        <v>80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x14ac:dyDescent="0.25">
      <c r="A57" s="5"/>
      <c r="B57" s="54"/>
      <c r="C57" s="59"/>
      <c r="D57" s="94"/>
      <c r="E57" s="94">
        <v>72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x14ac:dyDescent="0.2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7" t="s">
        <v>54</v>
      </c>
      <c r="C59" s="116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6"/>
      <c r="Q59" s="5"/>
    </row>
    <row r="60" spans="1:17" s="3" customFormat="1" x14ac:dyDescent="0.25">
      <c r="A60" s="5"/>
      <c r="B60" s="166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2"/>
      <c r="Q60" s="5"/>
    </row>
    <row r="61" spans="1:17" s="3" customFormat="1" x14ac:dyDescent="0.25">
      <c r="A61" s="5"/>
      <c r="B61" s="143"/>
      <c r="C61" s="144"/>
      <c r="D61" s="2"/>
      <c r="E61" s="2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6"/>
      <c r="Q61" s="5"/>
    </row>
    <row r="62" spans="1:17" s="3" customFormat="1" x14ac:dyDescent="0.25">
      <c r="A62" s="5"/>
      <c r="B62" s="157"/>
      <c r="C62" s="158"/>
      <c r="D62" s="159"/>
      <c r="E62" s="159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8"/>
      <c r="Q62" s="5"/>
    </row>
    <row r="63" spans="1:17" s="3" customFormat="1" x14ac:dyDescent="0.25">
      <c r="A63" s="96"/>
      <c r="B63" s="161"/>
      <c r="C63" s="160"/>
      <c r="D63" s="161"/>
      <c r="E63" s="161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96"/>
    </row>
    <row r="64" spans="1:17" s="3" customFormat="1" x14ac:dyDescent="0.25">
      <c r="A64" s="5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5"/>
    </row>
    <row r="65" spans="1:17" s="3" customFormat="1" x14ac:dyDescent="0.25">
      <c r="A65" s="5"/>
      <c r="B65" s="61" t="s">
        <v>85</v>
      </c>
      <c r="C65" s="140">
        <v>44635</v>
      </c>
      <c r="D65" s="61" t="s">
        <v>81</v>
      </c>
      <c r="E65" s="173" t="s">
        <v>101</v>
      </c>
      <c r="F65" s="173"/>
      <c r="G65" s="173"/>
      <c r="H65" s="61"/>
      <c r="I65" s="61" t="s">
        <v>82</v>
      </c>
      <c r="J65" s="174" t="s">
        <v>102</v>
      </c>
      <c r="K65" s="174"/>
      <c r="L65" s="174"/>
      <c r="M65" s="174"/>
      <c r="N65" s="61"/>
      <c r="O65" s="61"/>
      <c r="P65" s="61"/>
      <c r="Q65" s="5"/>
    </row>
    <row r="66" spans="1:17" s="3" customFormat="1" ht="7.5" customHeight="1" x14ac:dyDescent="0.25">
      <c r="A66" s="5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5"/>
    </row>
    <row r="67" spans="1:17" s="3" customFormat="1" x14ac:dyDescent="0.25">
      <c r="A67" s="5"/>
      <c r="B67" s="61"/>
      <c r="C67" s="61"/>
      <c r="D67" s="61" t="s">
        <v>84</v>
      </c>
      <c r="E67" s="63"/>
      <c r="F67" s="63"/>
      <c r="G67" s="63"/>
      <c r="H67" s="61"/>
      <c r="I67" s="61" t="s">
        <v>84</v>
      </c>
      <c r="J67" s="62"/>
      <c r="K67" s="62"/>
      <c r="L67" s="62"/>
      <c r="M67" s="62"/>
      <c r="N67" s="61"/>
      <c r="O67" s="61"/>
      <c r="P67" s="61"/>
      <c r="Q67" s="5"/>
    </row>
    <row r="68" spans="1:17" s="3" customFormat="1" x14ac:dyDescent="0.25">
      <c r="A68" s="5"/>
      <c r="B68" s="61"/>
      <c r="C68" s="61"/>
      <c r="D68" s="61"/>
      <c r="E68" s="63"/>
      <c r="F68" s="63"/>
      <c r="G68" s="63"/>
      <c r="H68" s="61"/>
      <c r="I68" s="61"/>
      <c r="J68" s="62"/>
      <c r="K68" s="62"/>
      <c r="L68" s="62"/>
      <c r="M68" s="62"/>
      <c r="N68" s="61"/>
      <c r="O68" s="61"/>
      <c r="P68" s="61"/>
      <c r="Q68" s="5"/>
    </row>
    <row r="69" spans="1:17" s="3" customFormat="1" x14ac:dyDescent="0.25">
      <c r="A69" s="5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5"/>
    </row>
    <row r="70" spans="1:17" s="3" customFormat="1" x14ac:dyDescent="0.25">
      <c r="A70" s="5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5"/>
    </row>
    <row r="71" spans="1:17" x14ac:dyDescent="0.25"/>
    <row r="72" spans="1:17" x14ac:dyDescent="0.25"/>
    <row r="73" spans="1:17" x14ac:dyDescent="0.25"/>
    <row r="74" spans="1:17" x14ac:dyDescent="0.25"/>
    <row r="75" spans="1:17" x14ac:dyDescent="0.25"/>
    <row r="76" spans="1:17" x14ac:dyDescent="0.25"/>
    <row r="77" spans="1:17" x14ac:dyDescent="0.25"/>
    <row r="78" spans="1:17" x14ac:dyDescent="0.25"/>
    <row r="79" spans="1:17" x14ac:dyDescent="0.25"/>
    <row r="80" spans="1:17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hidden="1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hidden="1" x14ac:dyDescent="0.25"/>
    <row r="102" hidden="1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</sheetData>
  <mergeCells count="43">
    <mergeCell ref="D10:I10"/>
    <mergeCell ref="D11:G11"/>
    <mergeCell ref="C10:C13"/>
    <mergeCell ref="D13:F13"/>
    <mergeCell ref="J10:O10"/>
    <mergeCell ref="J11:M11"/>
    <mergeCell ref="J12:O12"/>
    <mergeCell ref="J13:L13"/>
    <mergeCell ref="M13:M14"/>
    <mergeCell ref="N13:N14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10:B13"/>
    <mergeCell ref="D59:P59"/>
    <mergeCell ref="I50:P5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L49:P49"/>
    <mergeCell ref="E65:G65"/>
    <mergeCell ref="J65:M65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Hönigová Helena</cp:lastModifiedBy>
  <cp:lastPrinted>2022-03-23T06:52:56Z</cp:lastPrinted>
  <dcterms:created xsi:type="dcterms:W3CDTF">2017-02-23T12:10:09Z</dcterms:created>
  <dcterms:modified xsi:type="dcterms:W3CDTF">2022-03-23T06:53:11Z</dcterms:modified>
</cp:coreProperties>
</file>