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Středisk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6" l="1"/>
  <c r="P7" i="6"/>
  <c r="P53" i="6" l="1"/>
  <c r="X7" i="6"/>
  <c r="W7" i="6"/>
  <c r="V7" i="6"/>
  <c r="U7" i="6"/>
  <c r="T7" i="6"/>
  <c r="S7" i="6"/>
  <c r="R7" i="6"/>
  <c r="Q7" i="6"/>
  <c r="M69" i="6" l="1"/>
  <c r="L69" i="6"/>
  <c r="K69" i="6"/>
  <c r="J69" i="6"/>
  <c r="I69" i="6"/>
  <c r="H69" i="6"/>
  <c r="G69" i="6"/>
  <c r="F69" i="6"/>
  <c r="E69" i="6"/>
  <c r="M68" i="6"/>
  <c r="L68" i="6"/>
  <c r="K68" i="6"/>
  <c r="J68" i="6"/>
  <c r="I68" i="6"/>
  <c r="H68" i="6"/>
  <c r="G68" i="6"/>
  <c r="F68" i="6"/>
  <c r="E68" i="6"/>
  <c r="M67" i="6"/>
  <c r="L67" i="6"/>
  <c r="K67" i="6"/>
  <c r="J67" i="6"/>
  <c r="I67" i="6"/>
  <c r="H67" i="6"/>
  <c r="G67" i="6"/>
  <c r="F67" i="6"/>
  <c r="E67" i="6"/>
  <c r="M66" i="6"/>
  <c r="L66" i="6"/>
  <c r="K66" i="6"/>
  <c r="J66" i="6"/>
  <c r="I66" i="6"/>
  <c r="H66" i="6"/>
  <c r="G66" i="6"/>
  <c r="F66" i="6"/>
  <c r="E66" i="6"/>
  <c r="M65" i="6"/>
  <c r="L65" i="6"/>
  <c r="K65" i="6"/>
  <c r="J65" i="6"/>
  <c r="I65" i="6"/>
  <c r="H65" i="6"/>
  <c r="G65" i="6"/>
  <c r="F65" i="6"/>
  <c r="E65" i="6"/>
  <c r="M64" i="6"/>
  <c r="L64" i="6"/>
  <c r="K64" i="6"/>
  <c r="J64" i="6"/>
  <c r="I64" i="6"/>
  <c r="H64" i="6"/>
  <c r="G64" i="6"/>
  <c r="F64" i="6"/>
  <c r="E64" i="6"/>
  <c r="M63" i="6"/>
  <c r="L63" i="6"/>
  <c r="K63" i="6"/>
  <c r="J63" i="6"/>
  <c r="I63" i="6"/>
  <c r="H63" i="6"/>
  <c r="G63" i="6"/>
  <c r="F63" i="6"/>
  <c r="E63" i="6"/>
  <c r="M62" i="6"/>
  <c r="L62" i="6"/>
  <c r="K62" i="6"/>
  <c r="J62" i="6"/>
  <c r="I62" i="6"/>
  <c r="H62" i="6"/>
  <c r="G62" i="6"/>
  <c r="F62" i="6"/>
  <c r="E62" i="6"/>
  <c r="M61" i="6"/>
  <c r="L61" i="6"/>
  <c r="K61" i="6"/>
  <c r="J61" i="6"/>
  <c r="I61" i="6"/>
  <c r="H61" i="6"/>
  <c r="G61" i="6"/>
  <c r="F61" i="6"/>
  <c r="E61" i="6"/>
  <c r="M59" i="6"/>
  <c r="L59" i="6"/>
  <c r="K59" i="6"/>
  <c r="J59" i="6"/>
  <c r="I59" i="6"/>
  <c r="H59" i="6"/>
  <c r="G59" i="6"/>
  <c r="F59" i="6"/>
  <c r="E59" i="6"/>
  <c r="M58" i="6"/>
  <c r="L58" i="6"/>
  <c r="K58" i="6"/>
  <c r="J58" i="6"/>
  <c r="I58" i="6"/>
  <c r="H58" i="6"/>
  <c r="G58" i="6"/>
  <c r="F58" i="6"/>
  <c r="E58" i="6"/>
  <c r="M57" i="6"/>
  <c r="L57" i="6"/>
  <c r="K57" i="6"/>
  <c r="J57" i="6"/>
  <c r="I57" i="6"/>
  <c r="H57" i="6"/>
  <c r="G57" i="6"/>
  <c r="F57" i="6"/>
  <c r="E57" i="6"/>
  <c r="M56" i="6"/>
  <c r="L56" i="6"/>
  <c r="K56" i="6"/>
  <c r="J56" i="6"/>
  <c r="I56" i="6"/>
  <c r="H56" i="6"/>
  <c r="G56" i="6"/>
  <c r="F56" i="6"/>
  <c r="E56" i="6"/>
  <c r="M55" i="6"/>
  <c r="L55" i="6"/>
  <c r="K55" i="6"/>
  <c r="J55" i="6"/>
  <c r="I55" i="6"/>
  <c r="H55" i="6"/>
  <c r="G55" i="6"/>
  <c r="F55" i="6"/>
  <c r="E55" i="6"/>
  <c r="M54" i="6"/>
  <c r="L54" i="6"/>
  <c r="K54" i="6"/>
  <c r="J54" i="6"/>
  <c r="I54" i="6"/>
  <c r="H54" i="6"/>
  <c r="G54" i="6"/>
  <c r="F54" i="6"/>
  <c r="E54" i="6"/>
  <c r="M23" i="6"/>
  <c r="L18" i="6"/>
  <c r="I18" i="6"/>
  <c r="H18" i="6"/>
  <c r="G18" i="6"/>
  <c r="F18" i="6"/>
  <c r="E18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X71" i="6"/>
  <c r="W71" i="6"/>
  <c r="V71" i="6"/>
  <c r="U71" i="6"/>
  <c r="T71" i="6"/>
  <c r="S71" i="6"/>
  <c r="R71" i="6"/>
  <c r="Q71" i="6"/>
  <c r="P71" i="6"/>
  <c r="X69" i="6"/>
  <c r="W69" i="6"/>
  <c r="V69" i="6"/>
  <c r="U69" i="6"/>
  <c r="T69" i="6"/>
  <c r="S69" i="6"/>
  <c r="R69" i="6"/>
  <c r="Q69" i="6"/>
  <c r="P69" i="6"/>
  <c r="X68" i="6"/>
  <c r="W68" i="6"/>
  <c r="V68" i="6"/>
  <c r="U68" i="6"/>
  <c r="T68" i="6"/>
  <c r="S68" i="6"/>
  <c r="R68" i="6"/>
  <c r="Q68" i="6"/>
  <c r="P68" i="6"/>
  <c r="X67" i="6"/>
  <c r="W67" i="6"/>
  <c r="V67" i="6"/>
  <c r="U67" i="6"/>
  <c r="T67" i="6"/>
  <c r="S67" i="6"/>
  <c r="R67" i="6"/>
  <c r="Q67" i="6"/>
  <c r="P67" i="6"/>
  <c r="X66" i="6"/>
  <c r="W66" i="6"/>
  <c r="V66" i="6"/>
  <c r="U66" i="6"/>
  <c r="T66" i="6"/>
  <c r="S66" i="6"/>
  <c r="R66" i="6"/>
  <c r="Q66" i="6"/>
  <c r="P66" i="6"/>
  <c r="X65" i="6"/>
  <c r="W65" i="6"/>
  <c r="V65" i="6"/>
  <c r="U65" i="6"/>
  <c r="T65" i="6"/>
  <c r="S65" i="6"/>
  <c r="R65" i="6"/>
  <c r="Q65" i="6"/>
  <c r="P65" i="6"/>
  <c r="X64" i="6"/>
  <c r="W64" i="6"/>
  <c r="V64" i="6"/>
  <c r="U64" i="6"/>
  <c r="T64" i="6"/>
  <c r="S64" i="6"/>
  <c r="R64" i="6"/>
  <c r="Q64" i="6"/>
  <c r="P64" i="6"/>
  <c r="X63" i="6"/>
  <c r="W63" i="6"/>
  <c r="V63" i="6"/>
  <c r="U63" i="6"/>
  <c r="T63" i="6"/>
  <c r="S63" i="6"/>
  <c r="R63" i="6"/>
  <c r="Q63" i="6"/>
  <c r="P63" i="6"/>
  <c r="X62" i="6"/>
  <c r="W62" i="6"/>
  <c r="V62" i="6"/>
  <c r="U62" i="6"/>
  <c r="T62" i="6"/>
  <c r="S62" i="6"/>
  <c r="R62" i="6"/>
  <c r="Q62" i="6"/>
  <c r="P62" i="6"/>
  <c r="X61" i="6"/>
  <c r="W61" i="6"/>
  <c r="V61" i="6"/>
  <c r="U61" i="6"/>
  <c r="T61" i="6"/>
  <c r="S61" i="6"/>
  <c r="R61" i="6"/>
  <c r="Q61" i="6"/>
  <c r="P61" i="6"/>
  <c r="X59" i="6"/>
  <c r="W59" i="6"/>
  <c r="V59" i="6"/>
  <c r="U59" i="6"/>
  <c r="T59" i="6"/>
  <c r="S59" i="6"/>
  <c r="R59" i="6"/>
  <c r="Q59" i="6"/>
  <c r="P59" i="6"/>
  <c r="X58" i="6"/>
  <c r="W58" i="6"/>
  <c r="V58" i="6"/>
  <c r="U58" i="6"/>
  <c r="T58" i="6"/>
  <c r="S58" i="6"/>
  <c r="R58" i="6"/>
  <c r="Q58" i="6"/>
  <c r="P58" i="6"/>
  <c r="X57" i="6"/>
  <c r="W57" i="6"/>
  <c r="V57" i="6"/>
  <c r="U57" i="6"/>
  <c r="T57" i="6"/>
  <c r="S57" i="6"/>
  <c r="R57" i="6"/>
  <c r="Q57" i="6"/>
  <c r="P57" i="6"/>
  <c r="X56" i="6"/>
  <c r="W56" i="6"/>
  <c r="V56" i="6"/>
  <c r="U56" i="6"/>
  <c r="T56" i="6"/>
  <c r="S56" i="6"/>
  <c r="R56" i="6"/>
  <c r="Q56" i="6"/>
  <c r="P56" i="6"/>
  <c r="X55" i="6"/>
  <c r="W55" i="6"/>
  <c r="V55" i="6"/>
  <c r="U55" i="6"/>
  <c r="T55" i="6"/>
  <c r="S55" i="6"/>
  <c r="R55" i="6"/>
  <c r="Q55" i="6"/>
  <c r="P55" i="6"/>
  <c r="X54" i="6"/>
  <c r="W54" i="6"/>
  <c r="V54" i="6"/>
  <c r="U54" i="6"/>
  <c r="T54" i="6"/>
  <c r="S54" i="6"/>
  <c r="R54" i="6"/>
  <c r="Q54" i="6"/>
  <c r="P54" i="6"/>
  <c r="O48" i="6"/>
  <c r="O46" i="6"/>
  <c r="O45" i="6"/>
  <c r="O44" i="6"/>
  <c r="O43" i="6"/>
  <c r="O42" i="6"/>
  <c r="O41" i="6"/>
  <c r="O40" i="6"/>
  <c r="O39" i="6"/>
  <c r="O38" i="6"/>
  <c r="O36" i="6"/>
  <c r="O35" i="6"/>
  <c r="O34" i="6"/>
  <c r="O33" i="6"/>
  <c r="O32" i="6"/>
  <c r="O31" i="6"/>
  <c r="X37" i="6"/>
  <c r="W37" i="6"/>
  <c r="V37" i="6"/>
  <c r="X30" i="6"/>
  <c r="W30" i="6"/>
  <c r="V30" i="6"/>
  <c r="T37" i="6"/>
  <c r="S37" i="6"/>
  <c r="R37" i="6"/>
  <c r="Q37" i="6"/>
  <c r="P37" i="6"/>
  <c r="T30" i="6"/>
  <c r="S30" i="6"/>
  <c r="S47" i="6" s="1"/>
  <c r="S49" i="6" s="1"/>
  <c r="R30" i="6"/>
  <c r="Q30" i="6"/>
  <c r="Q47" i="6" s="1"/>
  <c r="Q49" i="6" s="1"/>
  <c r="P30" i="6"/>
  <c r="U30" i="6"/>
  <c r="O25" i="6"/>
  <c r="O23" i="6"/>
  <c r="O22" i="6"/>
  <c r="O21" i="6"/>
  <c r="O20" i="6"/>
  <c r="O19" i="6"/>
  <c r="O18" i="6"/>
  <c r="O17" i="6"/>
  <c r="O16" i="6"/>
  <c r="O15" i="6"/>
  <c r="O13" i="6"/>
  <c r="O12" i="6"/>
  <c r="O11" i="6"/>
  <c r="O10" i="6"/>
  <c r="O9" i="6"/>
  <c r="O8" i="6"/>
  <c r="X14" i="6"/>
  <c r="W14" i="6"/>
  <c r="V14" i="6"/>
  <c r="T14" i="6"/>
  <c r="S14" i="6"/>
  <c r="R14" i="6"/>
  <c r="Q14" i="6"/>
  <c r="P14" i="6"/>
  <c r="M71" i="6"/>
  <c r="L71" i="6"/>
  <c r="K71" i="6"/>
  <c r="J71" i="6"/>
  <c r="I71" i="6"/>
  <c r="H71" i="6"/>
  <c r="G71" i="6"/>
  <c r="F71" i="6"/>
  <c r="K60" i="6"/>
  <c r="J60" i="6"/>
  <c r="M53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M37" i="6"/>
  <c r="L37" i="6"/>
  <c r="K37" i="6"/>
  <c r="J37" i="6"/>
  <c r="I37" i="6"/>
  <c r="H37" i="6"/>
  <c r="G37" i="6"/>
  <c r="F37" i="6"/>
  <c r="E37" i="6"/>
  <c r="M30" i="6"/>
  <c r="M47" i="6" s="1"/>
  <c r="M49" i="6" s="1"/>
  <c r="L30" i="6"/>
  <c r="K30" i="6"/>
  <c r="J30" i="6"/>
  <c r="I30" i="6"/>
  <c r="I47" i="6" s="1"/>
  <c r="I49" i="6" s="1"/>
  <c r="H30" i="6"/>
  <c r="G30" i="6"/>
  <c r="F30" i="6"/>
  <c r="M14" i="6"/>
  <c r="L14" i="6"/>
  <c r="K14" i="6"/>
  <c r="J14" i="6"/>
  <c r="I14" i="6"/>
  <c r="H14" i="6"/>
  <c r="G14" i="6"/>
  <c r="F14" i="6"/>
  <c r="M7" i="6"/>
  <c r="L7" i="6"/>
  <c r="K7" i="6"/>
  <c r="J7" i="6"/>
  <c r="I7" i="6"/>
  <c r="H7" i="6"/>
  <c r="G7" i="6"/>
  <c r="G24" i="6" s="1"/>
  <c r="G26" i="6" s="1"/>
  <c r="F7" i="6"/>
  <c r="O7" i="6" l="1"/>
  <c r="U53" i="6"/>
  <c r="R47" i="6"/>
  <c r="R49" i="6" s="1"/>
  <c r="W47" i="6"/>
  <c r="W49" i="6" s="1"/>
  <c r="T47" i="6"/>
  <c r="T49" i="6" s="1"/>
  <c r="X47" i="6"/>
  <c r="X49" i="6" s="1"/>
  <c r="H60" i="6"/>
  <c r="H70" i="6" s="1"/>
  <c r="H72" i="6" s="1"/>
  <c r="F47" i="6"/>
  <c r="F49" i="6" s="1"/>
  <c r="J47" i="6"/>
  <c r="J49" i="6" s="1"/>
  <c r="Q24" i="6"/>
  <c r="Q26" i="6" s="1"/>
  <c r="Q53" i="6"/>
  <c r="F60" i="6"/>
  <c r="F70" i="6" s="1"/>
  <c r="F72" i="6" s="1"/>
  <c r="V47" i="6"/>
  <c r="V49" i="6" s="1"/>
  <c r="V60" i="6"/>
  <c r="X60" i="6"/>
  <c r="X24" i="6"/>
  <c r="X26" i="6" s="1"/>
  <c r="X53" i="6"/>
  <c r="W24" i="6"/>
  <c r="W26" i="6" s="1"/>
  <c r="W60" i="6"/>
  <c r="W53" i="6"/>
  <c r="V24" i="6"/>
  <c r="V26" i="6" s="1"/>
  <c r="V53" i="6"/>
  <c r="V70" i="6" s="1"/>
  <c r="V72" i="6" s="1"/>
  <c r="U60" i="6"/>
  <c r="U70" i="6" s="1"/>
  <c r="U72" i="6" s="1"/>
  <c r="T60" i="6"/>
  <c r="T24" i="6"/>
  <c r="T26" i="6" s="1"/>
  <c r="T53" i="6"/>
  <c r="S60" i="6"/>
  <c r="S24" i="6"/>
  <c r="S26" i="6" s="1"/>
  <c r="S53" i="6"/>
  <c r="R24" i="6"/>
  <c r="R26" i="6" s="1"/>
  <c r="R60" i="6"/>
  <c r="R53" i="6"/>
  <c r="Q60" i="6"/>
  <c r="P26" i="6"/>
  <c r="P60" i="6"/>
  <c r="P47" i="6"/>
  <c r="P49" i="6" s="1"/>
  <c r="M60" i="6"/>
  <c r="M70" i="6" s="1"/>
  <c r="M72" i="6" s="1"/>
  <c r="M24" i="6"/>
  <c r="M26" i="6" s="1"/>
  <c r="L60" i="6"/>
  <c r="L70" i="6" s="1"/>
  <c r="L72" i="6" s="1"/>
  <c r="L24" i="6"/>
  <c r="L26" i="6" s="1"/>
  <c r="K70" i="6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L47" i="6"/>
  <c r="L49" i="6" s="1"/>
  <c r="G47" i="6"/>
  <c r="G49" i="6" s="1"/>
  <c r="K47" i="6"/>
  <c r="K49" i="6" s="1"/>
  <c r="Q70" i="6" l="1"/>
  <c r="Q72" i="6" s="1"/>
  <c r="X70" i="6"/>
  <c r="X72" i="6" s="1"/>
  <c r="W70" i="6"/>
  <c r="W72" i="6" s="1"/>
  <c r="T70" i="6"/>
  <c r="T72" i="6" s="1"/>
  <c r="S70" i="6"/>
  <c r="S72" i="6" s="1"/>
  <c r="R70" i="6"/>
  <c r="R72" i="6" s="1"/>
  <c r="P70" i="6"/>
  <c r="P72" i="6" s="1"/>
  <c r="O71" i="6"/>
  <c r="E71" i="6"/>
  <c r="D71" i="6"/>
  <c r="O69" i="6"/>
  <c r="D69" i="6"/>
  <c r="O68" i="6"/>
  <c r="D68" i="6"/>
  <c r="O67" i="6"/>
  <c r="D67" i="6"/>
  <c r="O66" i="6"/>
  <c r="D66" i="6"/>
  <c r="O65" i="6"/>
  <c r="D65" i="6"/>
  <c r="O64" i="6"/>
  <c r="D64" i="6"/>
  <c r="O63" i="6"/>
  <c r="D63" i="6"/>
  <c r="O62" i="6"/>
  <c r="D62" i="6"/>
  <c r="O61" i="6"/>
  <c r="D61" i="6"/>
  <c r="O59" i="6"/>
  <c r="D59" i="6"/>
  <c r="O58" i="6"/>
  <c r="D58" i="6"/>
  <c r="O57" i="6"/>
  <c r="D57" i="6"/>
  <c r="O56" i="6"/>
  <c r="D56" i="6"/>
  <c r="O55" i="6"/>
  <c r="D55" i="6"/>
  <c r="O54" i="6"/>
  <c r="D54" i="6"/>
  <c r="U37" i="6"/>
  <c r="O37" i="6"/>
  <c r="D37" i="6"/>
  <c r="O30" i="6"/>
  <c r="E30" i="6"/>
  <c r="E47" i="6" s="1"/>
  <c r="E49" i="6" s="1"/>
  <c r="D30" i="6"/>
  <c r="U14" i="6"/>
  <c r="O14" i="6"/>
  <c r="E14" i="6"/>
  <c r="D14" i="6"/>
  <c r="E7" i="6"/>
  <c r="D7" i="6"/>
  <c r="O53" i="6" l="1"/>
  <c r="O47" i="6"/>
  <c r="O49" i="6" s="1"/>
  <c r="E24" i="6"/>
  <c r="E26" i="6" s="1"/>
  <c r="U47" i="6"/>
  <c r="U49" i="6" s="1"/>
  <c r="D24" i="6"/>
  <c r="D26" i="6" s="1"/>
  <c r="O60" i="6"/>
  <c r="E60" i="6"/>
  <c r="E53" i="6"/>
  <c r="U24" i="6"/>
  <c r="U26" i="6" s="1"/>
  <c r="O24" i="6"/>
  <c r="O26" i="6" s="1"/>
  <c r="D60" i="6"/>
  <c r="D47" i="6"/>
  <c r="D49" i="6" s="1"/>
  <c r="D53" i="6"/>
  <c r="E70" i="6" l="1"/>
  <c r="E72" i="6" s="1"/>
  <c r="O70" i="6"/>
  <c r="O72" i="6" s="1"/>
  <c r="D70" i="6"/>
  <c r="D72" i="6" s="1"/>
</calcChain>
</file>

<file path=xl/sharedStrings.xml><?xml version="1.0" encoding="utf-8"?>
<sst xmlns="http://schemas.openxmlformats.org/spreadsheetml/2006/main" count="177" uniqueCount="52">
  <si>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</si>
  <si>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</si>
  <si>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</si>
  <si>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</si>
  <si>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</si>
  <si>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</si>
  <si>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</si>
  <si>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</si>
  <si>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</si>
  <si>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</si>
  <si>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</si>
  <si>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</si>
  <si>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</si>
  <si>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</si>
  <si>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</si>
  <si>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</si>
  <si>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</si>
  <si>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</si>
  <si>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</si>
  <si>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</si>
  <si>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</si>
  <si>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</si>
  <si>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</si>
  <si>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</si>
  <si>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</si>
  <si>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</si>
  <si>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</si>
  <si>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</si>
  <si>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</si>
  <si>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</si>
  <si>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</si>
  <si>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</si>
  <si>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</si>
  <si>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</si>
  <si>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</si>
  <si>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</si>
  <si>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</si>
  <si>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</si>
  <si>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</si>
  <si>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</si>
  <si>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</si>
  <si>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</si>
  <si>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</si>
  <si>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</si>
  <si>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</si>
  <si>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DS Písečná</t>
  </si>
  <si>
    <t>Jesle Písečná</t>
  </si>
  <si>
    <t>AD Písečná</t>
  </si>
  <si>
    <t>SP Písečná</t>
  </si>
  <si>
    <t>Ostatní činnosti</t>
  </si>
  <si>
    <t>Organizace: Sociální služby Chomutov, příspěvková organizace</t>
  </si>
  <si>
    <t>plán 2018 - RZ č. 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</si>
</sst>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V68" sqref="V68"/>
    </sheetView>
  </sheetViews>
  <sheetFormatPr defaultColWidth="0" defaultRowHeight="13.2" zeroHeight="1" x14ac:dyDescent="0.25"/>
  <cols>
    <col min="1" max="1" width="1.5546875" style="1" customWidth="1"/>
    <col min="2" max="2" width="56" style="1" customWidth="1"/>
    <col min="3" max="3" width="3.88671875" style="1" customWidth="1"/>
    <col min="4" max="4" width="12.5546875" style="1" customWidth="1"/>
    <col min="5" max="13" width="10.6640625" style="1" customWidth="1"/>
    <col min="14" max="14" width="3.44140625" style="1" customWidth="1"/>
    <col min="15" max="15" width="12.44140625" style="1" customWidth="1"/>
    <col min="16" max="24" width="10.6640625" style="1" customWidth="1"/>
    <col min="25" max="25" width="3" style="1" customWidth="1"/>
    <col min="26" max="41" width="0" style="1" hidden="1" customWidth="1"/>
    <col min="42" max="16384" width="9.109375" style="1" hidden="1"/>
  </cols>
  <sheetData>
    <row r="1" spans="1:25" ht="33" x14ac:dyDescent="0.6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2.75" x14ac:dyDescent="0.2"/>
    <row r="3" spans="1:25" s="2" customFormat="1" ht="22.8" x14ac:dyDescent="0.4">
      <c r="A3" s="55"/>
      <c r="B3" s="55"/>
      <c r="D3" s="55" t="s">
        <v>20</v>
      </c>
      <c r="E3" s="55"/>
      <c r="F3" s="55"/>
      <c r="G3" s="55"/>
      <c r="H3" s="55"/>
      <c r="I3" s="55"/>
      <c r="J3" s="55"/>
      <c r="K3" s="55"/>
      <c r="L3" s="55"/>
      <c r="M3" s="55"/>
      <c r="O3" s="55" t="s">
        <v>51</v>
      </c>
      <c r="P3" s="55"/>
      <c r="Q3" s="55"/>
      <c r="R3" s="55"/>
      <c r="S3" s="55"/>
      <c r="T3" s="55"/>
      <c r="U3" s="55"/>
      <c r="V3" s="55"/>
      <c r="W3" s="55"/>
      <c r="X3" s="55"/>
    </row>
    <row r="4" spans="1:25" ht="15" customHeight="1" x14ac:dyDescent="0.25">
      <c r="A4" s="56"/>
      <c r="B4" s="56"/>
      <c r="D4" s="57" t="s">
        <v>10</v>
      </c>
      <c r="E4" s="57"/>
      <c r="F4" s="57"/>
      <c r="G4" s="57"/>
      <c r="H4" s="57"/>
      <c r="I4" s="57"/>
      <c r="J4" s="57"/>
      <c r="K4" s="57"/>
      <c r="L4" s="57"/>
      <c r="M4" s="57"/>
      <c r="O4" s="57" t="s">
        <v>10</v>
      </c>
      <c r="P4" s="57"/>
      <c r="Q4" s="57"/>
      <c r="R4" s="57"/>
      <c r="S4" s="57"/>
      <c r="T4" s="57"/>
      <c r="U4" s="57"/>
      <c r="V4" s="57"/>
      <c r="W4" s="57"/>
      <c r="X4" s="57"/>
    </row>
    <row r="5" spans="1:25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43"/>
      <c r="M5" s="3"/>
      <c r="O5" s="3"/>
      <c r="P5" s="43"/>
      <c r="Q5" s="43"/>
      <c r="R5" s="43"/>
      <c r="S5" s="43"/>
      <c r="T5" s="43"/>
      <c r="U5" s="3"/>
      <c r="V5" s="3"/>
      <c r="W5" s="3"/>
      <c r="X5" s="3"/>
    </row>
    <row r="6" spans="1:25" ht="76.2" x14ac:dyDescent="0.25">
      <c r="A6" s="51" t="s">
        <v>21</v>
      </c>
      <c r="B6" s="52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46</v>
      </c>
      <c r="J6" s="5" t="s">
        <v>45</v>
      </c>
      <c r="K6" s="5" t="s">
        <v>47</v>
      </c>
      <c r="L6" s="5" t="s">
        <v>48</v>
      </c>
      <c r="M6" s="5" t="s">
        <v>49</v>
      </c>
      <c r="O6" s="4" t="s">
        <v>20</v>
      </c>
      <c r="P6" s="5" t="s">
        <v>41</v>
      </c>
      <c r="Q6" s="5" t="s">
        <v>42</v>
      </c>
      <c r="R6" s="5" t="s">
        <v>43</v>
      </c>
      <c r="S6" s="5" t="s">
        <v>44</v>
      </c>
      <c r="T6" s="5" t="s">
        <v>46</v>
      </c>
      <c r="U6" s="5" t="s">
        <v>45</v>
      </c>
      <c r="V6" s="5" t="s">
        <v>47</v>
      </c>
      <c r="W6" s="5" t="s">
        <v>48</v>
      </c>
      <c r="X6" s="5" t="s">
        <v>49</v>
      </c>
    </row>
    <row r="7" spans="1:25" s="7" customFormat="1" ht="15.6" x14ac:dyDescent="0.3">
      <c r="A7" s="45" t="s">
        <v>22</v>
      </c>
      <c r="B7" s="45"/>
      <c r="D7" s="6">
        <f>SUM(D8:D13)</f>
        <v>84817</v>
      </c>
      <c r="E7" s="6">
        <f>E8+SUM(E10:E13)</f>
        <v>52825</v>
      </c>
      <c r="F7" s="6">
        <f t="shared" ref="F7:M7" si="0">F8+SUM(F10:F13)</f>
        <v>11105</v>
      </c>
      <c r="G7" s="6">
        <f t="shared" si="0"/>
        <v>13201</v>
      </c>
      <c r="H7" s="6">
        <f t="shared" si="0"/>
        <v>605</v>
      </c>
      <c r="I7" s="6">
        <f t="shared" si="0"/>
        <v>811</v>
      </c>
      <c r="J7" s="6">
        <f t="shared" si="0"/>
        <v>368</v>
      </c>
      <c r="K7" s="6">
        <f t="shared" si="0"/>
        <v>2765</v>
      </c>
      <c r="L7" s="6">
        <f t="shared" si="0"/>
        <v>2967</v>
      </c>
      <c r="M7" s="6">
        <f t="shared" si="0"/>
        <v>170</v>
      </c>
      <c r="O7" s="6">
        <f>SUM(O8:O13)</f>
        <v>85962.72</v>
      </c>
      <c r="P7" s="6">
        <f>SUM(P8:P13)</f>
        <v>51968.1</v>
      </c>
      <c r="Q7" s="6">
        <f t="shared" ref="Q7:X7" si="1">SUM(Q8:Q13)</f>
        <v>10576.75</v>
      </c>
      <c r="R7" s="6">
        <f t="shared" si="1"/>
        <v>14060.86</v>
      </c>
      <c r="S7" s="6">
        <f t="shared" si="1"/>
        <v>875.3</v>
      </c>
      <c r="T7" s="6">
        <f t="shared" si="1"/>
        <v>695</v>
      </c>
      <c r="U7" s="6">
        <f t="shared" si="1"/>
        <v>668.34999999999991</v>
      </c>
      <c r="V7" s="6">
        <f t="shared" si="1"/>
        <v>3748.74</v>
      </c>
      <c r="W7" s="6">
        <f t="shared" si="1"/>
        <v>3190.62</v>
      </c>
      <c r="X7" s="6">
        <f t="shared" si="1"/>
        <v>179</v>
      </c>
      <c r="Y7" s="44"/>
    </row>
    <row r="8" spans="1:25" s="12" customFormat="1" ht="14.4" x14ac:dyDescent="0.3">
      <c r="A8" s="8" t="s">
        <v>23</v>
      </c>
      <c r="B8" s="9" t="s">
        <v>16</v>
      </c>
      <c r="D8" s="10">
        <f>SUM(E8:M8)</f>
        <v>48267</v>
      </c>
      <c r="E8" s="11">
        <v>30000</v>
      </c>
      <c r="F8" s="11">
        <v>8100</v>
      </c>
      <c r="G8" s="11">
        <v>7800</v>
      </c>
      <c r="H8" s="11">
        <v>315</v>
      </c>
      <c r="I8" s="11">
        <v>810</v>
      </c>
      <c r="J8" s="11">
        <v>90</v>
      </c>
      <c r="K8" s="11">
        <v>1100</v>
      </c>
      <c r="L8" s="11">
        <v>2</v>
      </c>
      <c r="M8" s="11">
        <v>50</v>
      </c>
      <c r="O8" s="10">
        <f>SUM(P8:X8)</f>
        <v>49278</v>
      </c>
      <c r="P8" s="11">
        <v>31900</v>
      </c>
      <c r="Q8" s="11">
        <v>7500</v>
      </c>
      <c r="R8" s="11">
        <v>7650</v>
      </c>
      <c r="S8" s="11">
        <v>350</v>
      </c>
      <c r="T8" s="11">
        <v>640</v>
      </c>
      <c r="U8" s="11">
        <v>86</v>
      </c>
      <c r="V8" s="11">
        <v>1100</v>
      </c>
      <c r="W8" s="11"/>
      <c r="X8" s="11">
        <v>52</v>
      </c>
    </row>
    <row r="9" spans="1:25" s="16" customFormat="1" ht="14.4" x14ac:dyDescent="0.3">
      <c r="A9" s="13" t="s">
        <v>24</v>
      </c>
      <c r="B9" s="14" t="s">
        <v>17</v>
      </c>
      <c r="D9" s="10">
        <f t="shared" ref="D9:D13" si="2">SUM(E9:M9)</f>
        <v>0</v>
      </c>
      <c r="E9" s="15"/>
      <c r="F9" s="15"/>
      <c r="G9" s="15"/>
      <c r="H9" s="15"/>
      <c r="I9" s="15"/>
      <c r="J9" s="15"/>
      <c r="K9" s="15"/>
      <c r="L9" s="15"/>
      <c r="M9" s="15"/>
      <c r="O9" s="10">
        <f t="shared" ref="O9:O13" si="3">SUM(P9:X9)</f>
        <v>125</v>
      </c>
      <c r="P9" s="15">
        <v>20</v>
      </c>
      <c r="Q9" s="15">
        <v>20</v>
      </c>
      <c r="R9" s="15">
        <v>65</v>
      </c>
      <c r="S9" s="15"/>
      <c r="T9" s="15"/>
      <c r="U9" s="15"/>
      <c r="V9" s="15">
        <v>20</v>
      </c>
      <c r="W9" s="15"/>
      <c r="X9" s="15"/>
    </row>
    <row r="10" spans="1:25" s="19" customFormat="1" ht="16.5" customHeight="1" x14ac:dyDescent="0.3">
      <c r="A10" s="17" t="s">
        <v>25</v>
      </c>
      <c r="B10" s="14" t="s">
        <v>18</v>
      </c>
      <c r="D10" s="10">
        <f t="shared" si="2"/>
        <v>36396</v>
      </c>
      <c r="E10" s="18">
        <v>22800</v>
      </c>
      <c r="F10" s="18">
        <v>3000</v>
      </c>
      <c r="G10" s="18">
        <v>5400</v>
      </c>
      <c r="H10" s="18">
        <v>290</v>
      </c>
      <c r="I10" s="18"/>
      <c r="J10" s="18">
        <v>278</v>
      </c>
      <c r="K10" s="18">
        <v>1663</v>
      </c>
      <c r="L10" s="18">
        <v>2965</v>
      </c>
      <c r="M10" s="18"/>
      <c r="O10" s="10">
        <f t="shared" si="3"/>
        <v>35393.67</v>
      </c>
      <c r="P10" s="18">
        <v>19583.099999999999</v>
      </c>
      <c r="Q10" s="18">
        <v>2767.75</v>
      </c>
      <c r="R10" s="18">
        <v>6145.86</v>
      </c>
      <c r="S10" s="18">
        <v>519.29999999999995</v>
      </c>
      <c r="T10" s="18"/>
      <c r="U10" s="18">
        <v>571.29999999999995</v>
      </c>
      <c r="V10" s="18">
        <v>2615.7399999999998</v>
      </c>
      <c r="W10" s="18">
        <v>3190.62</v>
      </c>
      <c r="X10" s="18"/>
    </row>
    <row r="11" spans="1:25" s="19" customFormat="1" ht="14.4" x14ac:dyDescent="0.3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M11" s="18"/>
      <c r="O11" s="10">
        <f t="shared" si="3"/>
        <v>0</v>
      </c>
      <c r="P11" s="18"/>
      <c r="Q11" s="18"/>
      <c r="R11" s="18"/>
      <c r="S11" s="18"/>
      <c r="T11" s="18"/>
      <c r="U11" s="18"/>
      <c r="V11" s="18"/>
      <c r="W11" s="18"/>
      <c r="X11" s="18"/>
    </row>
    <row r="12" spans="1:25" s="23" customFormat="1" ht="14.4" x14ac:dyDescent="0.3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M12" s="22"/>
      <c r="O12" s="10">
        <f t="shared" si="3"/>
        <v>0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5" s="23" customFormat="1" ht="14.4" x14ac:dyDescent="0.3">
      <c r="A13" s="17" t="s">
        <v>28</v>
      </c>
      <c r="B13" s="9" t="s">
        <v>0</v>
      </c>
      <c r="D13" s="10">
        <f t="shared" si="2"/>
        <v>154</v>
      </c>
      <c r="E13" s="22">
        <v>25</v>
      </c>
      <c r="F13" s="22">
        <v>5</v>
      </c>
      <c r="G13" s="22">
        <v>1</v>
      </c>
      <c r="H13" s="22"/>
      <c r="I13" s="22">
        <v>1</v>
      </c>
      <c r="J13" s="22"/>
      <c r="K13" s="22">
        <v>2</v>
      </c>
      <c r="L13" s="22"/>
      <c r="M13" s="22">
        <v>120</v>
      </c>
      <c r="O13" s="10">
        <f t="shared" si="3"/>
        <v>1166.05</v>
      </c>
      <c r="P13" s="22">
        <v>465</v>
      </c>
      <c r="Q13" s="22">
        <v>289</v>
      </c>
      <c r="R13" s="22">
        <v>200</v>
      </c>
      <c r="S13" s="22">
        <v>6</v>
      </c>
      <c r="T13" s="22">
        <v>55</v>
      </c>
      <c r="U13" s="22">
        <v>11.05</v>
      </c>
      <c r="V13" s="22">
        <v>13</v>
      </c>
      <c r="W13" s="22"/>
      <c r="X13" s="22">
        <v>127</v>
      </c>
    </row>
    <row r="14" spans="1:25" s="25" customFormat="1" ht="15.6" x14ac:dyDescent="0.3">
      <c r="A14" s="45" t="s">
        <v>29</v>
      </c>
      <c r="B14" s="45"/>
      <c r="D14" s="24">
        <f>SUM(D15:D23)</f>
        <v>105857</v>
      </c>
      <c r="E14" s="24">
        <f>SUM(E15:E23)</f>
        <v>56942</v>
      </c>
      <c r="F14" s="24">
        <f t="shared" ref="F14:M14" si="4">SUM(F15:F23)</f>
        <v>18032</v>
      </c>
      <c r="G14" s="24">
        <f t="shared" si="4"/>
        <v>14841</v>
      </c>
      <c r="H14" s="24">
        <f t="shared" si="4"/>
        <v>1478</v>
      </c>
      <c r="I14" s="24">
        <f t="shared" si="4"/>
        <v>4187</v>
      </c>
      <c r="J14" s="24">
        <f t="shared" si="4"/>
        <v>684</v>
      </c>
      <c r="K14" s="24">
        <f t="shared" si="4"/>
        <v>5809</v>
      </c>
      <c r="L14" s="24">
        <f t="shared" si="4"/>
        <v>3449</v>
      </c>
      <c r="M14" s="24">
        <f t="shared" si="4"/>
        <v>435</v>
      </c>
      <c r="O14" s="24">
        <f>SUM(O15:O23)</f>
        <v>107002.72000000002</v>
      </c>
      <c r="P14" s="24">
        <f t="shared" ref="P14:T14" si="5">SUM(P15:P23)</f>
        <v>57405.05</v>
      </c>
      <c r="Q14" s="24">
        <f t="shared" si="5"/>
        <v>18101</v>
      </c>
      <c r="R14" s="24">
        <f t="shared" si="5"/>
        <v>14962</v>
      </c>
      <c r="S14" s="24">
        <f t="shared" si="5"/>
        <v>1478</v>
      </c>
      <c r="T14" s="24">
        <f t="shared" si="5"/>
        <v>4317.34</v>
      </c>
      <c r="U14" s="24">
        <f>SUM(U15:U23)</f>
        <v>676</v>
      </c>
      <c r="V14" s="24">
        <f t="shared" ref="V14:X14" si="6">SUM(V15:V23)</f>
        <v>5816.1</v>
      </c>
      <c r="W14" s="24">
        <f t="shared" si="6"/>
        <v>3379.8</v>
      </c>
      <c r="X14" s="24">
        <f t="shared" si="6"/>
        <v>867.43000000000006</v>
      </c>
    </row>
    <row r="15" spans="1:25" s="23" customFormat="1" ht="14.4" x14ac:dyDescent="0.3">
      <c r="A15" s="17" t="s">
        <v>30</v>
      </c>
      <c r="B15" s="9" t="s">
        <v>1</v>
      </c>
      <c r="D15" s="10">
        <f t="shared" ref="D15:D23" si="7">SUM(E15:M15)</f>
        <v>883</v>
      </c>
      <c r="E15" s="26">
        <v>290</v>
      </c>
      <c r="F15" s="26">
        <v>235</v>
      </c>
      <c r="G15" s="26">
        <v>130</v>
      </c>
      <c r="H15" s="26">
        <v>81</v>
      </c>
      <c r="I15" s="26">
        <v>20</v>
      </c>
      <c r="J15" s="26">
        <v>1</v>
      </c>
      <c r="K15" s="26">
        <v>65</v>
      </c>
      <c r="L15" s="26">
        <v>21</v>
      </c>
      <c r="M15" s="26">
        <v>40</v>
      </c>
      <c r="O15" s="10">
        <f t="shared" ref="O15:O23" si="8">SUM(P15:X15)</f>
        <v>1067</v>
      </c>
      <c r="P15" s="26">
        <v>490</v>
      </c>
      <c r="Q15" s="26">
        <v>235</v>
      </c>
      <c r="R15" s="26">
        <v>130</v>
      </c>
      <c r="S15" s="26">
        <v>81</v>
      </c>
      <c r="T15" s="26">
        <v>20</v>
      </c>
      <c r="U15" s="26">
        <v>1</v>
      </c>
      <c r="V15" s="26">
        <v>65</v>
      </c>
      <c r="W15" s="26">
        <v>5</v>
      </c>
      <c r="X15" s="26">
        <v>40</v>
      </c>
    </row>
    <row r="16" spans="1:25" s="23" customFormat="1" ht="14.4" x14ac:dyDescent="0.3">
      <c r="A16" s="17" t="s">
        <v>31</v>
      </c>
      <c r="B16" s="9" t="s">
        <v>2</v>
      </c>
      <c r="D16" s="10">
        <f t="shared" si="7"/>
        <v>12967</v>
      </c>
      <c r="E16" s="22">
        <v>7023</v>
      </c>
      <c r="F16" s="22">
        <v>3073</v>
      </c>
      <c r="G16" s="22">
        <v>1461</v>
      </c>
      <c r="H16" s="22">
        <v>132</v>
      </c>
      <c r="I16" s="22">
        <v>779</v>
      </c>
      <c r="J16" s="22">
        <v>19</v>
      </c>
      <c r="K16" s="22">
        <v>283</v>
      </c>
      <c r="L16" s="22">
        <v>95</v>
      </c>
      <c r="M16" s="22">
        <v>102</v>
      </c>
      <c r="O16" s="10">
        <f t="shared" si="8"/>
        <v>13456.83</v>
      </c>
      <c r="P16" s="22">
        <v>7296</v>
      </c>
      <c r="Q16" s="22">
        <v>3259</v>
      </c>
      <c r="R16" s="22">
        <v>1511</v>
      </c>
      <c r="S16" s="22">
        <v>132</v>
      </c>
      <c r="T16" s="22">
        <v>777.75</v>
      </c>
      <c r="U16" s="22">
        <v>11</v>
      </c>
      <c r="V16" s="22">
        <v>297</v>
      </c>
      <c r="W16" s="22">
        <v>71.08</v>
      </c>
      <c r="X16" s="22">
        <v>102</v>
      </c>
    </row>
    <row r="17" spans="1:25" s="23" customFormat="1" ht="14.4" x14ac:dyDescent="0.3">
      <c r="A17" s="17" t="s">
        <v>32</v>
      </c>
      <c r="B17" s="9" t="s">
        <v>3</v>
      </c>
      <c r="D17" s="10">
        <f t="shared" si="7"/>
        <v>8970</v>
      </c>
      <c r="E17" s="22">
        <v>5000</v>
      </c>
      <c r="F17" s="22">
        <v>1840</v>
      </c>
      <c r="G17" s="22">
        <v>800</v>
      </c>
      <c r="H17" s="22">
        <v>85</v>
      </c>
      <c r="I17" s="22">
        <v>520</v>
      </c>
      <c r="J17" s="22">
        <v>30</v>
      </c>
      <c r="K17" s="22">
        <v>460</v>
      </c>
      <c r="L17" s="22">
        <v>235</v>
      </c>
      <c r="M17" s="22"/>
      <c r="O17" s="10">
        <f t="shared" si="8"/>
        <v>8780.82</v>
      </c>
      <c r="P17" s="22">
        <v>4810.82</v>
      </c>
      <c r="Q17" s="22">
        <v>1840</v>
      </c>
      <c r="R17" s="22">
        <v>800</v>
      </c>
      <c r="S17" s="22">
        <v>85</v>
      </c>
      <c r="T17" s="22">
        <v>580</v>
      </c>
      <c r="U17" s="22">
        <v>30</v>
      </c>
      <c r="V17" s="22">
        <v>460</v>
      </c>
      <c r="W17" s="22"/>
      <c r="X17" s="22">
        <v>175</v>
      </c>
    </row>
    <row r="18" spans="1:25" s="23" customFormat="1" ht="14.4" x14ac:dyDescent="0.3">
      <c r="A18" s="17" t="s">
        <v>33</v>
      </c>
      <c r="B18" s="9" t="s">
        <v>4</v>
      </c>
      <c r="D18" s="10">
        <f t="shared" si="7"/>
        <v>5264</v>
      </c>
      <c r="E18" s="22">
        <f>15+120+2158</f>
        <v>2293</v>
      </c>
      <c r="F18" s="22">
        <f>5+5+617</f>
        <v>627</v>
      </c>
      <c r="G18" s="22">
        <f>37+6+1007</f>
        <v>1050</v>
      </c>
      <c r="H18" s="22">
        <f>2+12</f>
        <v>14</v>
      </c>
      <c r="I18" s="22">
        <f>3+464</f>
        <v>467</v>
      </c>
      <c r="J18" s="22">
        <v>3</v>
      </c>
      <c r="K18" s="22">
        <v>308</v>
      </c>
      <c r="L18" s="22">
        <f>8+40+390</f>
        <v>438</v>
      </c>
      <c r="M18" s="22">
        <v>64</v>
      </c>
      <c r="O18" s="10">
        <f t="shared" si="8"/>
        <v>5377.7300000000005</v>
      </c>
      <c r="P18" s="22">
        <v>2448.23</v>
      </c>
      <c r="Q18" s="22">
        <v>581</v>
      </c>
      <c r="R18" s="22">
        <v>1102</v>
      </c>
      <c r="S18" s="22">
        <v>12</v>
      </c>
      <c r="T18" s="22">
        <v>568.59</v>
      </c>
      <c r="U18" s="22">
        <v>3</v>
      </c>
      <c r="V18" s="22">
        <v>320.10000000000002</v>
      </c>
      <c r="W18" s="22">
        <v>278.81</v>
      </c>
      <c r="X18" s="22">
        <v>64</v>
      </c>
    </row>
    <row r="19" spans="1:25" s="23" customFormat="1" ht="14.4" x14ac:dyDescent="0.3">
      <c r="A19" s="20" t="s">
        <v>34</v>
      </c>
      <c r="B19" s="9" t="s">
        <v>5</v>
      </c>
      <c r="D19" s="10">
        <f t="shared" si="7"/>
        <v>54833</v>
      </c>
      <c r="E19" s="22">
        <v>30104</v>
      </c>
      <c r="F19" s="22">
        <v>8587</v>
      </c>
      <c r="G19" s="22">
        <v>7865</v>
      </c>
      <c r="H19" s="22">
        <v>826</v>
      </c>
      <c r="I19" s="22">
        <v>1678</v>
      </c>
      <c r="J19" s="22">
        <v>460</v>
      </c>
      <c r="K19" s="22">
        <v>3224</v>
      </c>
      <c r="L19" s="22">
        <v>1939</v>
      </c>
      <c r="M19" s="22">
        <v>150</v>
      </c>
      <c r="O19" s="10">
        <f t="shared" si="8"/>
        <v>55217</v>
      </c>
      <c r="P19" s="22">
        <v>30104</v>
      </c>
      <c r="Q19" s="22">
        <v>8587</v>
      </c>
      <c r="R19" s="22">
        <v>7865</v>
      </c>
      <c r="S19" s="22">
        <v>826</v>
      </c>
      <c r="T19" s="22">
        <v>1678</v>
      </c>
      <c r="U19" s="22">
        <v>460</v>
      </c>
      <c r="V19" s="22">
        <v>3224</v>
      </c>
      <c r="W19" s="22">
        <v>2169.2600000000002</v>
      </c>
      <c r="X19" s="22">
        <v>303.74</v>
      </c>
    </row>
    <row r="20" spans="1:25" s="23" customFormat="1" ht="14.4" x14ac:dyDescent="0.3">
      <c r="A20" s="20" t="s">
        <v>35</v>
      </c>
      <c r="B20" s="9" t="s">
        <v>6</v>
      </c>
      <c r="D20" s="10">
        <f t="shared" si="7"/>
        <v>18747</v>
      </c>
      <c r="E20" s="22">
        <v>10236</v>
      </c>
      <c r="F20" s="22">
        <v>2920</v>
      </c>
      <c r="G20" s="22">
        <v>2674</v>
      </c>
      <c r="H20" s="22">
        <v>281</v>
      </c>
      <c r="I20" s="22">
        <v>572</v>
      </c>
      <c r="J20" s="22">
        <v>157</v>
      </c>
      <c r="K20" s="22">
        <v>1196</v>
      </c>
      <c r="L20" s="22">
        <v>660</v>
      </c>
      <c r="M20" s="22">
        <v>51</v>
      </c>
      <c r="O20" s="10">
        <f t="shared" si="8"/>
        <v>18853.599999999999</v>
      </c>
      <c r="P20" s="22">
        <v>10236</v>
      </c>
      <c r="Q20" s="22">
        <v>2920</v>
      </c>
      <c r="R20" s="22">
        <v>2674</v>
      </c>
      <c r="S20" s="22">
        <v>281</v>
      </c>
      <c r="T20" s="22">
        <v>572</v>
      </c>
      <c r="U20" s="22">
        <v>157</v>
      </c>
      <c r="V20" s="22">
        <v>1196</v>
      </c>
      <c r="W20" s="22">
        <v>714.6</v>
      </c>
      <c r="X20" s="22">
        <v>103</v>
      </c>
    </row>
    <row r="21" spans="1:25" s="23" customFormat="1" ht="14.4" x14ac:dyDescent="0.3">
      <c r="A21" s="27" t="s">
        <v>36</v>
      </c>
      <c r="B21" s="9" t="s">
        <v>7</v>
      </c>
      <c r="D21" s="10">
        <f t="shared" si="7"/>
        <v>2</v>
      </c>
      <c r="E21" s="22">
        <v>1</v>
      </c>
      <c r="F21" s="22"/>
      <c r="G21" s="22">
        <v>1</v>
      </c>
      <c r="H21" s="22">
        <v>0</v>
      </c>
      <c r="I21" s="22"/>
      <c r="J21" s="22"/>
      <c r="K21" s="22"/>
      <c r="L21" s="22"/>
      <c r="M21" s="22"/>
      <c r="O21" s="10">
        <f t="shared" si="8"/>
        <v>2</v>
      </c>
      <c r="P21" s="22">
        <v>1</v>
      </c>
      <c r="Q21" s="22"/>
      <c r="R21" s="22">
        <v>1</v>
      </c>
      <c r="S21" s="22">
        <v>0</v>
      </c>
      <c r="T21" s="22"/>
      <c r="U21" s="22"/>
      <c r="V21" s="22"/>
      <c r="W21" s="22"/>
      <c r="X21" s="22"/>
    </row>
    <row r="22" spans="1:25" s="23" customFormat="1" ht="14.4" x14ac:dyDescent="0.3">
      <c r="A22" s="20" t="s">
        <v>37</v>
      </c>
      <c r="B22" s="28" t="s">
        <v>8</v>
      </c>
      <c r="D22" s="10">
        <f t="shared" si="7"/>
        <v>619</v>
      </c>
      <c r="E22" s="22">
        <v>239</v>
      </c>
      <c r="F22" s="22">
        <v>166</v>
      </c>
      <c r="G22" s="22">
        <v>148</v>
      </c>
      <c r="H22" s="22">
        <v>1</v>
      </c>
      <c r="I22" s="22">
        <v>16</v>
      </c>
      <c r="J22" s="22">
        <v>1</v>
      </c>
      <c r="K22" s="22">
        <v>47</v>
      </c>
      <c r="L22" s="22">
        <v>1</v>
      </c>
      <c r="M22" s="22"/>
      <c r="O22" s="10">
        <f t="shared" si="8"/>
        <v>520</v>
      </c>
      <c r="P22" s="22">
        <v>191</v>
      </c>
      <c r="Q22" s="22">
        <v>160</v>
      </c>
      <c r="R22" s="22">
        <v>124</v>
      </c>
      <c r="S22" s="22">
        <v>1</v>
      </c>
      <c r="T22" s="22">
        <v>23</v>
      </c>
      <c r="U22" s="22">
        <v>1</v>
      </c>
      <c r="V22" s="22">
        <v>19</v>
      </c>
      <c r="W22" s="22">
        <v>1</v>
      </c>
      <c r="X22" s="22"/>
    </row>
    <row r="23" spans="1:25" s="23" customFormat="1" ht="14.4" x14ac:dyDescent="0.3">
      <c r="A23" s="17" t="s">
        <v>38</v>
      </c>
      <c r="B23" s="28" t="s">
        <v>9</v>
      </c>
      <c r="D23" s="10">
        <f t="shared" si="7"/>
        <v>3572</v>
      </c>
      <c r="E23" s="29">
        <v>1756</v>
      </c>
      <c r="F23" s="29">
        <v>584</v>
      </c>
      <c r="G23" s="29">
        <v>712</v>
      </c>
      <c r="H23" s="29">
        <v>58</v>
      </c>
      <c r="I23" s="29">
        <v>135</v>
      </c>
      <c r="J23" s="29">
        <v>13</v>
      </c>
      <c r="K23" s="29">
        <v>226</v>
      </c>
      <c r="L23" s="29">
        <v>60</v>
      </c>
      <c r="M23" s="29">
        <f>3+25</f>
        <v>28</v>
      </c>
      <c r="O23" s="10">
        <f t="shared" si="8"/>
        <v>3727.7400000000002</v>
      </c>
      <c r="P23" s="29">
        <v>1828</v>
      </c>
      <c r="Q23" s="29">
        <v>519</v>
      </c>
      <c r="R23" s="29">
        <v>755</v>
      </c>
      <c r="S23" s="29">
        <v>60</v>
      </c>
      <c r="T23" s="29">
        <v>98</v>
      </c>
      <c r="U23" s="29">
        <v>13</v>
      </c>
      <c r="V23" s="29">
        <v>235</v>
      </c>
      <c r="W23" s="29">
        <v>140.05000000000001</v>
      </c>
      <c r="X23" s="29">
        <v>79.69</v>
      </c>
    </row>
    <row r="24" spans="1:25" s="23" customFormat="1" ht="14.4" x14ac:dyDescent="0.3">
      <c r="A24" s="30" t="s">
        <v>15</v>
      </c>
      <c r="B24" s="31"/>
      <c r="C24" s="32"/>
      <c r="D24" s="6">
        <f>D7-D14</f>
        <v>-21040</v>
      </c>
      <c r="E24" s="6">
        <f t="shared" ref="E24:M24" si="9">E7-E14</f>
        <v>-4117</v>
      </c>
      <c r="F24" s="6">
        <f t="shared" si="9"/>
        <v>-6927</v>
      </c>
      <c r="G24" s="6">
        <f t="shared" si="9"/>
        <v>-1640</v>
      </c>
      <c r="H24" s="6">
        <f t="shared" si="9"/>
        <v>-873</v>
      </c>
      <c r="I24" s="6">
        <f t="shared" si="9"/>
        <v>-3376</v>
      </c>
      <c r="J24" s="6">
        <f t="shared" si="9"/>
        <v>-316</v>
      </c>
      <c r="K24" s="6">
        <f t="shared" si="9"/>
        <v>-3044</v>
      </c>
      <c r="L24" s="6">
        <f t="shared" si="9"/>
        <v>-482</v>
      </c>
      <c r="M24" s="6">
        <f t="shared" si="9"/>
        <v>-265</v>
      </c>
      <c r="N24" s="32"/>
      <c r="O24" s="6">
        <f>O7-O14</f>
        <v>-21040.000000000015</v>
      </c>
      <c r="P24" s="6">
        <f>P7-P14</f>
        <v>-5436.9500000000044</v>
      </c>
      <c r="Q24" s="6">
        <f t="shared" ref="Q24:T24" si="10">Q7-Q14</f>
        <v>-7524.25</v>
      </c>
      <c r="R24" s="6">
        <f t="shared" si="10"/>
        <v>-901.13999999999942</v>
      </c>
      <c r="S24" s="6">
        <f t="shared" si="10"/>
        <v>-602.70000000000005</v>
      </c>
      <c r="T24" s="6">
        <f t="shared" si="10"/>
        <v>-3622.34</v>
      </c>
      <c r="U24" s="6">
        <f t="shared" ref="U24" si="11">U7-U14</f>
        <v>-7.6500000000000909</v>
      </c>
      <c r="V24" s="6">
        <f t="shared" ref="V24:X24" si="12">V7-V14</f>
        <v>-2067.3600000000006</v>
      </c>
      <c r="W24" s="6">
        <f t="shared" si="12"/>
        <v>-189.18000000000029</v>
      </c>
      <c r="X24" s="6">
        <f t="shared" si="12"/>
        <v>-688.43000000000006</v>
      </c>
      <c r="Y24" s="32"/>
    </row>
    <row r="25" spans="1:25" s="23" customFormat="1" ht="14.4" x14ac:dyDescent="0.3">
      <c r="A25" s="33" t="s">
        <v>12</v>
      </c>
      <c r="B25" s="34"/>
      <c r="C25" s="32"/>
      <c r="D25" s="35">
        <f>SUM(E25:M25)</f>
        <v>21000</v>
      </c>
      <c r="E25" s="36">
        <v>4109</v>
      </c>
      <c r="F25" s="36">
        <v>6913</v>
      </c>
      <c r="G25" s="36">
        <v>1640</v>
      </c>
      <c r="H25" s="36">
        <v>873</v>
      </c>
      <c r="I25" s="36">
        <v>3376</v>
      </c>
      <c r="J25" s="36">
        <v>316</v>
      </c>
      <c r="K25" s="36">
        <v>3044</v>
      </c>
      <c r="L25" s="36">
        <v>464</v>
      </c>
      <c r="M25" s="36">
        <v>265</v>
      </c>
      <c r="N25" s="32"/>
      <c r="O25" s="35">
        <f>SUM(P25:X25)</f>
        <v>21000.000000000004</v>
      </c>
      <c r="P25" s="36">
        <v>5428.95</v>
      </c>
      <c r="Q25" s="36">
        <v>7510.25</v>
      </c>
      <c r="R25" s="36">
        <v>901.14</v>
      </c>
      <c r="S25" s="36">
        <v>602.70000000000005</v>
      </c>
      <c r="T25" s="36">
        <v>3622.34</v>
      </c>
      <c r="U25" s="36">
        <v>7.65</v>
      </c>
      <c r="V25" s="36">
        <v>2049.36</v>
      </c>
      <c r="W25" s="36">
        <v>189.18</v>
      </c>
      <c r="X25" s="36">
        <v>688.43</v>
      </c>
      <c r="Y25" s="32"/>
    </row>
    <row r="26" spans="1:25" s="23" customFormat="1" ht="15.6" x14ac:dyDescent="0.3">
      <c r="A26" s="46" t="s">
        <v>39</v>
      </c>
      <c r="B26" s="47"/>
      <c r="D26" s="24">
        <f>D24+D25</f>
        <v>-40</v>
      </c>
      <c r="E26" s="24">
        <f t="shared" ref="E26:M26" si="13">E24+E25</f>
        <v>-8</v>
      </c>
      <c r="F26" s="24">
        <f t="shared" si="13"/>
        <v>-14</v>
      </c>
      <c r="G26" s="24">
        <f t="shared" si="13"/>
        <v>0</v>
      </c>
      <c r="H26" s="24">
        <f t="shared" si="13"/>
        <v>0</v>
      </c>
      <c r="I26" s="24">
        <f t="shared" si="13"/>
        <v>0</v>
      </c>
      <c r="J26" s="24">
        <f t="shared" si="13"/>
        <v>0</v>
      </c>
      <c r="K26" s="24">
        <f t="shared" si="13"/>
        <v>0</v>
      </c>
      <c r="L26" s="24">
        <f t="shared" si="13"/>
        <v>-18</v>
      </c>
      <c r="M26" s="24">
        <f t="shared" si="13"/>
        <v>0</v>
      </c>
      <c r="O26" s="24">
        <f>O24+O25</f>
        <v>-40.000000000010914</v>
      </c>
      <c r="P26" s="24">
        <f>P24+P25</f>
        <v>-8.0000000000045475</v>
      </c>
      <c r="Q26" s="24">
        <f t="shared" ref="Q26:T26" si="14">Q24+Q25</f>
        <v>-14</v>
      </c>
      <c r="R26" s="24">
        <f t="shared" si="14"/>
        <v>0</v>
      </c>
      <c r="S26" s="24">
        <f t="shared" si="14"/>
        <v>0</v>
      </c>
      <c r="T26" s="24">
        <f t="shared" si="14"/>
        <v>0</v>
      </c>
      <c r="U26" s="24">
        <f>U24+U25</f>
        <v>-9.0594198809412774E-14</v>
      </c>
      <c r="V26" s="24">
        <f t="shared" ref="V26:X26" si="15">V24+V25</f>
        <v>-18.000000000000455</v>
      </c>
      <c r="W26" s="24">
        <f t="shared" si="15"/>
        <v>-2.8421709430404007E-13</v>
      </c>
      <c r="X26" s="24">
        <f t="shared" si="15"/>
        <v>0</v>
      </c>
    </row>
    <row r="27" spans="1:25" s="37" customFormat="1" ht="15" customHeight="1" x14ac:dyDescent="0.25">
      <c r="A27" s="53"/>
      <c r="B27" s="53"/>
      <c r="D27" s="38"/>
      <c r="O27" s="38"/>
      <c r="P27" s="38"/>
      <c r="Q27" s="38"/>
      <c r="R27" s="38"/>
      <c r="S27" s="38"/>
      <c r="T27" s="38"/>
    </row>
    <row r="28" spans="1:25" s="23" customFormat="1" ht="14.4" x14ac:dyDescent="0.3">
      <c r="A28" s="49"/>
      <c r="B28" s="49"/>
      <c r="D28" s="50" t="s">
        <v>11</v>
      </c>
      <c r="E28" s="50"/>
      <c r="F28" s="50"/>
      <c r="G28" s="50"/>
      <c r="H28" s="50"/>
      <c r="I28" s="50"/>
      <c r="J28" s="50"/>
      <c r="K28" s="50"/>
      <c r="L28" s="50"/>
      <c r="M28" s="50"/>
      <c r="O28" s="50" t="s">
        <v>11</v>
      </c>
      <c r="P28" s="50"/>
      <c r="Q28" s="50"/>
      <c r="R28" s="50"/>
      <c r="S28" s="50"/>
      <c r="T28" s="50"/>
      <c r="U28" s="50"/>
      <c r="V28" s="50"/>
      <c r="W28" s="50"/>
      <c r="X28" s="50"/>
    </row>
    <row r="29" spans="1:25" ht="76.2" x14ac:dyDescent="0.25">
      <c r="A29" s="51" t="s">
        <v>21</v>
      </c>
      <c r="B29" s="52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46</v>
      </c>
      <c r="J29" s="5" t="s">
        <v>45</v>
      </c>
      <c r="K29" s="5" t="s">
        <v>47</v>
      </c>
      <c r="L29" s="5" t="s">
        <v>48</v>
      </c>
      <c r="M29" s="5" t="s">
        <v>49</v>
      </c>
      <c r="O29" s="4" t="s">
        <v>20</v>
      </c>
      <c r="P29" s="5" t="s">
        <v>41</v>
      </c>
      <c r="Q29" s="5" t="s">
        <v>42</v>
      </c>
      <c r="R29" s="5" t="s">
        <v>43</v>
      </c>
      <c r="S29" s="5" t="s">
        <v>44</v>
      </c>
      <c r="T29" s="5" t="s">
        <v>46</v>
      </c>
      <c r="U29" s="5" t="s">
        <v>45</v>
      </c>
      <c r="V29" s="5" t="s">
        <v>47</v>
      </c>
      <c r="W29" s="5" t="s">
        <v>48</v>
      </c>
      <c r="X29" s="5" t="s">
        <v>49</v>
      </c>
    </row>
    <row r="30" spans="1:25" s="7" customFormat="1" ht="15.6" x14ac:dyDescent="0.3">
      <c r="A30" s="45" t="s">
        <v>22</v>
      </c>
      <c r="B30" s="45"/>
      <c r="D30" s="6">
        <f>SUM(D31:D36)</f>
        <v>40</v>
      </c>
      <c r="E30" s="6">
        <f>E31+SUM(E33:E36)</f>
        <v>8</v>
      </c>
      <c r="F30" s="6">
        <f t="shared" ref="F30:M30" si="16">F31+SUM(F33:F36)</f>
        <v>14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6">
        <f t="shared" si="16"/>
        <v>0</v>
      </c>
      <c r="K30" s="6">
        <f t="shared" si="16"/>
        <v>0</v>
      </c>
      <c r="L30" s="6">
        <f t="shared" si="16"/>
        <v>18</v>
      </c>
      <c r="M30" s="6">
        <f t="shared" si="16"/>
        <v>0</v>
      </c>
      <c r="O30" s="6">
        <f>SUM(O31:O36)</f>
        <v>40</v>
      </c>
      <c r="P30" s="6">
        <f t="shared" ref="P30:T30" si="17">P31+SUM(P33:P36)</f>
        <v>8</v>
      </c>
      <c r="Q30" s="6">
        <f t="shared" si="17"/>
        <v>14</v>
      </c>
      <c r="R30" s="6">
        <f t="shared" si="17"/>
        <v>0</v>
      </c>
      <c r="S30" s="6">
        <f t="shared" si="17"/>
        <v>0</v>
      </c>
      <c r="T30" s="6">
        <f t="shared" si="17"/>
        <v>0</v>
      </c>
      <c r="U30" s="6">
        <f>U31+SUM(U33:U36)</f>
        <v>0</v>
      </c>
      <c r="V30" s="6">
        <f t="shared" ref="V30:X30" si="18">V31+SUM(V33:V36)</f>
        <v>18</v>
      </c>
      <c r="W30" s="6">
        <f t="shared" si="18"/>
        <v>0</v>
      </c>
      <c r="X30" s="6">
        <f t="shared" si="18"/>
        <v>0</v>
      </c>
    </row>
    <row r="31" spans="1:25" s="19" customFormat="1" ht="14.4" x14ac:dyDescent="0.3">
      <c r="A31" s="8" t="s">
        <v>23</v>
      </c>
      <c r="B31" s="9" t="s">
        <v>16</v>
      </c>
      <c r="C31" s="12"/>
      <c r="D31" s="10">
        <f>SUM(E31:M31)</f>
        <v>40</v>
      </c>
      <c r="E31" s="11">
        <v>8</v>
      </c>
      <c r="F31" s="11">
        <v>14</v>
      </c>
      <c r="G31" s="11"/>
      <c r="H31" s="11"/>
      <c r="I31" s="11"/>
      <c r="J31" s="11"/>
      <c r="K31" s="11"/>
      <c r="L31" s="11">
        <v>18</v>
      </c>
      <c r="M31" s="11"/>
      <c r="N31" s="12"/>
      <c r="O31" s="10">
        <f>SUM(P31:X31)</f>
        <v>40</v>
      </c>
      <c r="P31" s="11">
        <v>8</v>
      </c>
      <c r="Q31" s="11">
        <v>14</v>
      </c>
      <c r="R31" s="11"/>
      <c r="S31" s="11"/>
      <c r="T31" s="11"/>
      <c r="U31" s="11"/>
      <c r="V31" s="11">
        <v>18</v>
      </c>
      <c r="W31" s="11"/>
      <c r="X31" s="11"/>
      <c r="Y31" s="12"/>
    </row>
    <row r="32" spans="1:25" s="16" customFormat="1" ht="14.4" x14ac:dyDescent="0.3">
      <c r="A32" s="13" t="s">
        <v>24</v>
      </c>
      <c r="B32" s="14" t="s">
        <v>17</v>
      </c>
      <c r="D32" s="10">
        <f t="shared" ref="D32:D36" si="19">SUM(E32:M32)</f>
        <v>0</v>
      </c>
      <c r="E32" s="15"/>
      <c r="F32" s="15"/>
      <c r="G32" s="15"/>
      <c r="H32" s="15"/>
      <c r="I32" s="15"/>
      <c r="J32" s="15"/>
      <c r="K32" s="15"/>
      <c r="L32" s="15"/>
      <c r="M32" s="15"/>
      <c r="O32" s="10">
        <f t="shared" ref="O32:O36" si="20">SUM(P32:X32)</f>
        <v>0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5" s="19" customFormat="1" ht="14.4" x14ac:dyDescent="0.3">
      <c r="A33" s="17" t="s">
        <v>25</v>
      </c>
      <c r="B33" s="14" t="s">
        <v>18</v>
      </c>
      <c r="D33" s="10">
        <f t="shared" si="19"/>
        <v>0</v>
      </c>
      <c r="E33" s="18"/>
      <c r="F33" s="18"/>
      <c r="G33" s="18"/>
      <c r="H33" s="18"/>
      <c r="I33" s="18"/>
      <c r="J33" s="18"/>
      <c r="K33" s="18"/>
      <c r="L33" s="18"/>
      <c r="M33" s="18"/>
      <c r="O33" s="10">
        <f t="shared" si="20"/>
        <v>0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1:25" s="19" customFormat="1" ht="14.4" x14ac:dyDescent="0.3">
      <c r="A34" s="17" t="s">
        <v>26</v>
      </c>
      <c r="B34" s="14" t="s">
        <v>13</v>
      </c>
      <c r="D34" s="10">
        <f t="shared" si="19"/>
        <v>0</v>
      </c>
      <c r="E34" s="18"/>
      <c r="F34" s="18"/>
      <c r="G34" s="18"/>
      <c r="H34" s="18"/>
      <c r="I34" s="18"/>
      <c r="J34" s="18"/>
      <c r="K34" s="18"/>
      <c r="L34" s="18"/>
      <c r="M34" s="18"/>
      <c r="O34" s="10">
        <f t="shared" si="20"/>
        <v>0</v>
      </c>
      <c r="P34" s="18"/>
      <c r="Q34" s="18"/>
      <c r="R34" s="18"/>
      <c r="S34" s="18"/>
      <c r="T34" s="18"/>
      <c r="U34" s="18"/>
      <c r="V34" s="18"/>
      <c r="W34" s="18"/>
      <c r="X34" s="18"/>
    </row>
    <row r="35" spans="1:25" s="23" customFormat="1" ht="14.4" x14ac:dyDescent="0.3">
      <c r="A35" s="20" t="s">
        <v>27</v>
      </c>
      <c r="B35" s="21" t="s">
        <v>14</v>
      </c>
      <c r="D35" s="10">
        <f t="shared" si="19"/>
        <v>0</v>
      </c>
      <c r="E35" s="22"/>
      <c r="F35" s="22"/>
      <c r="G35" s="22"/>
      <c r="H35" s="22"/>
      <c r="I35" s="22"/>
      <c r="J35" s="22"/>
      <c r="K35" s="22"/>
      <c r="L35" s="22"/>
      <c r="M35" s="22"/>
      <c r="O35" s="10">
        <f t="shared" si="20"/>
        <v>0</v>
      </c>
      <c r="P35" s="22"/>
      <c r="Q35" s="22"/>
      <c r="R35" s="22"/>
      <c r="S35" s="22"/>
      <c r="T35" s="22"/>
      <c r="U35" s="22"/>
      <c r="V35" s="22"/>
      <c r="W35" s="22"/>
      <c r="X35" s="22"/>
    </row>
    <row r="36" spans="1:25" s="23" customFormat="1" ht="14.4" x14ac:dyDescent="0.3">
      <c r="A36" s="17" t="s">
        <v>28</v>
      </c>
      <c r="B36" s="9" t="s">
        <v>0</v>
      </c>
      <c r="D36" s="10">
        <f t="shared" si="19"/>
        <v>0</v>
      </c>
      <c r="E36" s="22"/>
      <c r="F36" s="22"/>
      <c r="G36" s="22"/>
      <c r="H36" s="22"/>
      <c r="I36" s="22"/>
      <c r="J36" s="22"/>
      <c r="K36" s="22"/>
      <c r="L36" s="22"/>
      <c r="M36" s="22"/>
      <c r="O36" s="10">
        <f t="shared" si="20"/>
        <v>0</v>
      </c>
      <c r="P36" s="22"/>
      <c r="Q36" s="22"/>
      <c r="R36" s="22"/>
      <c r="S36" s="22"/>
      <c r="T36" s="22"/>
      <c r="U36" s="22"/>
      <c r="V36" s="22"/>
      <c r="W36" s="22"/>
      <c r="X36" s="22"/>
    </row>
    <row r="37" spans="1:25" s="23" customFormat="1" ht="15.6" x14ac:dyDescent="0.3">
      <c r="A37" s="45" t="s">
        <v>29</v>
      </c>
      <c r="B37" s="45"/>
      <c r="C37" s="25"/>
      <c r="D37" s="24">
        <f>SUM(D38:D46)</f>
        <v>0</v>
      </c>
      <c r="E37" s="24">
        <f t="shared" ref="E37:M37" si="21">SUM(E38:E46)</f>
        <v>0</v>
      </c>
      <c r="F37" s="24">
        <f t="shared" si="21"/>
        <v>0</v>
      </c>
      <c r="G37" s="24">
        <f t="shared" si="21"/>
        <v>0</v>
      </c>
      <c r="H37" s="24">
        <f t="shared" si="21"/>
        <v>0</v>
      </c>
      <c r="I37" s="24">
        <f t="shared" si="21"/>
        <v>0</v>
      </c>
      <c r="J37" s="24">
        <f t="shared" si="21"/>
        <v>0</v>
      </c>
      <c r="K37" s="24">
        <f t="shared" si="21"/>
        <v>0</v>
      </c>
      <c r="L37" s="24">
        <f t="shared" si="21"/>
        <v>0</v>
      </c>
      <c r="M37" s="24">
        <f t="shared" si="21"/>
        <v>0</v>
      </c>
      <c r="N37" s="25"/>
      <c r="O37" s="24">
        <f>SUM(O38:O46)</f>
        <v>0</v>
      </c>
      <c r="P37" s="24">
        <f t="shared" ref="P37:T37" si="22">SUM(P38:P46)</f>
        <v>0</v>
      </c>
      <c r="Q37" s="24">
        <f t="shared" si="22"/>
        <v>0</v>
      </c>
      <c r="R37" s="24">
        <f t="shared" si="22"/>
        <v>0</v>
      </c>
      <c r="S37" s="24">
        <f t="shared" si="22"/>
        <v>0</v>
      </c>
      <c r="T37" s="24">
        <f t="shared" si="22"/>
        <v>0</v>
      </c>
      <c r="U37" s="24">
        <f>SUM(U38:U46)</f>
        <v>0</v>
      </c>
      <c r="V37" s="24">
        <f t="shared" ref="V37:X37" si="23">SUM(V38:V46)</f>
        <v>0</v>
      </c>
      <c r="W37" s="24">
        <f t="shared" si="23"/>
        <v>0</v>
      </c>
      <c r="X37" s="24">
        <f t="shared" si="23"/>
        <v>0</v>
      </c>
      <c r="Y37" s="25"/>
    </row>
    <row r="38" spans="1:25" s="23" customFormat="1" ht="14.4" x14ac:dyDescent="0.3">
      <c r="A38" s="17" t="s">
        <v>30</v>
      </c>
      <c r="B38" s="9" t="s">
        <v>1</v>
      </c>
      <c r="D38" s="10">
        <f t="shared" ref="D38:D46" si="24">SUM(E38:M38)</f>
        <v>0</v>
      </c>
      <c r="E38" s="26"/>
      <c r="F38" s="26"/>
      <c r="G38" s="26"/>
      <c r="H38" s="26"/>
      <c r="I38" s="26"/>
      <c r="J38" s="26"/>
      <c r="K38" s="26"/>
      <c r="L38" s="26"/>
      <c r="M38" s="26"/>
      <c r="O38" s="10">
        <f t="shared" ref="O38:O46" si="25">SUM(P38:X38)</f>
        <v>0</v>
      </c>
      <c r="P38" s="26"/>
      <c r="Q38" s="26"/>
      <c r="R38" s="26"/>
      <c r="S38" s="26"/>
      <c r="T38" s="26"/>
      <c r="U38" s="26"/>
      <c r="V38" s="26"/>
      <c r="W38" s="26"/>
      <c r="X38" s="26"/>
    </row>
    <row r="39" spans="1:25" s="23" customFormat="1" ht="14.4" x14ac:dyDescent="0.3">
      <c r="A39" s="17" t="s">
        <v>31</v>
      </c>
      <c r="B39" s="9" t="s">
        <v>2</v>
      </c>
      <c r="D39" s="10">
        <f t="shared" si="24"/>
        <v>0</v>
      </c>
      <c r="E39" s="22"/>
      <c r="F39" s="22"/>
      <c r="G39" s="22"/>
      <c r="H39" s="22"/>
      <c r="I39" s="22"/>
      <c r="J39" s="22"/>
      <c r="K39" s="22"/>
      <c r="L39" s="22"/>
      <c r="M39" s="22"/>
      <c r="O39" s="10">
        <f t="shared" si="25"/>
        <v>0</v>
      </c>
      <c r="P39" s="22"/>
      <c r="Q39" s="22"/>
      <c r="R39" s="22"/>
      <c r="S39" s="22"/>
      <c r="T39" s="22"/>
      <c r="U39" s="22"/>
      <c r="V39" s="22"/>
      <c r="W39" s="22"/>
      <c r="X39" s="22"/>
    </row>
    <row r="40" spans="1:25" s="23" customFormat="1" ht="14.4" x14ac:dyDescent="0.3">
      <c r="A40" s="17" t="s">
        <v>32</v>
      </c>
      <c r="B40" s="9" t="s">
        <v>3</v>
      </c>
      <c r="D40" s="10">
        <f t="shared" si="24"/>
        <v>0</v>
      </c>
      <c r="E40" s="22"/>
      <c r="F40" s="22"/>
      <c r="G40" s="22"/>
      <c r="H40" s="22"/>
      <c r="I40" s="22"/>
      <c r="J40" s="22"/>
      <c r="K40" s="22"/>
      <c r="L40" s="22"/>
      <c r="M40" s="22"/>
      <c r="O40" s="10">
        <f t="shared" si="25"/>
        <v>0</v>
      </c>
      <c r="P40" s="22"/>
      <c r="Q40" s="22"/>
      <c r="R40" s="22"/>
      <c r="S40" s="22"/>
      <c r="T40" s="22"/>
      <c r="U40" s="22"/>
      <c r="V40" s="22"/>
      <c r="W40" s="22"/>
      <c r="X40" s="22"/>
    </row>
    <row r="41" spans="1:25" s="23" customFormat="1" ht="14.4" x14ac:dyDescent="0.3">
      <c r="A41" s="17" t="s">
        <v>33</v>
      </c>
      <c r="B41" s="9" t="s">
        <v>4</v>
      </c>
      <c r="D41" s="10">
        <f t="shared" si="24"/>
        <v>0</v>
      </c>
      <c r="E41" s="22"/>
      <c r="F41" s="22"/>
      <c r="G41" s="22"/>
      <c r="H41" s="22"/>
      <c r="I41" s="22"/>
      <c r="J41" s="22"/>
      <c r="K41" s="22"/>
      <c r="L41" s="22"/>
      <c r="M41" s="22"/>
      <c r="O41" s="10">
        <f t="shared" si="25"/>
        <v>0</v>
      </c>
      <c r="P41" s="22"/>
      <c r="Q41" s="22"/>
      <c r="R41" s="22"/>
      <c r="S41" s="22"/>
      <c r="T41" s="22"/>
      <c r="U41" s="22"/>
      <c r="V41" s="22"/>
      <c r="W41" s="22"/>
      <c r="X41" s="22"/>
    </row>
    <row r="42" spans="1:25" s="23" customFormat="1" ht="14.4" x14ac:dyDescent="0.3">
      <c r="A42" s="20" t="s">
        <v>34</v>
      </c>
      <c r="B42" s="9" t="s">
        <v>5</v>
      </c>
      <c r="D42" s="10">
        <f t="shared" si="24"/>
        <v>0</v>
      </c>
      <c r="E42" s="22"/>
      <c r="F42" s="22"/>
      <c r="G42" s="22"/>
      <c r="H42" s="22"/>
      <c r="I42" s="22"/>
      <c r="J42" s="22"/>
      <c r="K42" s="22"/>
      <c r="L42" s="22"/>
      <c r="M42" s="22"/>
      <c r="O42" s="10">
        <f t="shared" si="25"/>
        <v>0</v>
      </c>
      <c r="P42" s="22"/>
      <c r="Q42" s="22"/>
      <c r="R42" s="22"/>
      <c r="S42" s="22"/>
      <c r="T42" s="22"/>
      <c r="U42" s="22"/>
      <c r="V42" s="22"/>
      <c r="W42" s="22"/>
      <c r="X42" s="22"/>
    </row>
    <row r="43" spans="1:25" s="23" customFormat="1" ht="14.4" x14ac:dyDescent="0.3">
      <c r="A43" s="20" t="s">
        <v>35</v>
      </c>
      <c r="B43" s="9" t="s">
        <v>6</v>
      </c>
      <c r="D43" s="10">
        <f t="shared" si="24"/>
        <v>0</v>
      </c>
      <c r="E43" s="22"/>
      <c r="F43" s="22"/>
      <c r="G43" s="22"/>
      <c r="H43" s="22"/>
      <c r="I43" s="22"/>
      <c r="J43" s="22"/>
      <c r="K43" s="22"/>
      <c r="L43" s="22"/>
      <c r="M43" s="22"/>
      <c r="O43" s="10">
        <f t="shared" si="25"/>
        <v>0</v>
      </c>
      <c r="P43" s="22"/>
      <c r="Q43" s="22"/>
      <c r="R43" s="22"/>
      <c r="S43" s="22"/>
      <c r="T43" s="22"/>
      <c r="U43" s="22"/>
      <c r="V43" s="22"/>
      <c r="W43" s="22"/>
      <c r="X43" s="22"/>
    </row>
    <row r="44" spans="1:25" s="23" customFormat="1" ht="14.4" x14ac:dyDescent="0.3">
      <c r="A44" s="27" t="s">
        <v>36</v>
      </c>
      <c r="B44" s="9" t="s">
        <v>7</v>
      </c>
      <c r="D44" s="10">
        <f t="shared" si="24"/>
        <v>0</v>
      </c>
      <c r="E44" s="22"/>
      <c r="F44" s="22"/>
      <c r="G44" s="22"/>
      <c r="H44" s="22"/>
      <c r="I44" s="22"/>
      <c r="J44" s="22"/>
      <c r="K44" s="22"/>
      <c r="L44" s="22"/>
      <c r="M44" s="22"/>
      <c r="O44" s="10">
        <f t="shared" si="25"/>
        <v>0</v>
      </c>
      <c r="P44" s="22"/>
      <c r="Q44" s="22"/>
      <c r="R44" s="22"/>
      <c r="S44" s="22"/>
      <c r="T44" s="22"/>
      <c r="U44" s="22"/>
      <c r="V44" s="22"/>
      <c r="W44" s="22"/>
      <c r="X44" s="22"/>
    </row>
    <row r="45" spans="1:25" s="23" customFormat="1" ht="14.4" x14ac:dyDescent="0.3">
      <c r="A45" s="20" t="s">
        <v>37</v>
      </c>
      <c r="B45" s="28" t="s">
        <v>8</v>
      </c>
      <c r="D45" s="10">
        <f t="shared" si="24"/>
        <v>0</v>
      </c>
      <c r="E45" s="22"/>
      <c r="F45" s="22"/>
      <c r="G45" s="22"/>
      <c r="H45" s="22"/>
      <c r="I45" s="22"/>
      <c r="J45" s="22"/>
      <c r="K45" s="22"/>
      <c r="L45" s="22"/>
      <c r="M45" s="22"/>
      <c r="O45" s="10">
        <f t="shared" si="25"/>
        <v>0</v>
      </c>
      <c r="P45" s="22"/>
      <c r="Q45" s="22"/>
      <c r="R45" s="22"/>
      <c r="S45" s="22"/>
      <c r="T45" s="22"/>
      <c r="U45" s="22"/>
      <c r="V45" s="22"/>
      <c r="W45" s="22"/>
      <c r="X45" s="22"/>
    </row>
    <row r="46" spans="1:25" s="25" customFormat="1" ht="14.4" x14ac:dyDescent="0.3">
      <c r="A46" s="17" t="s">
        <v>38</v>
      </c>
      <c r="B46" s="28" t="s">
        <v>9</v>
      </c>
      <c r="C46" s="23"/>
      <c r="D46" s="10">
        <f t="shared" si="24"/>
        <v>0</v>
      </c>
      <c r="E46" s="29"/>
      <c r="F46" s="29"/>
      <c r="G46" s="29"/>
      <c r="H46" s="29"/>
      <c r="I46" s="29"/>
      <c r="J46" s="29"/>
      <c r="K46" s="29"/>
      <c r="L46" s="29"/>
      <c r="M46" s="29"/>
      <c r="N46" s="23"/>
      <c r="O46" s="10">
        <f t="shared" si="25"/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3"/>
    </row>
    <row r="47" spans="1:25" s="23" customFormat="1" ht="14.4" x14ac:dyDescent="0.3">
      <c r="A47" s="30" t="s">
        <v>15</v>
      </c>
      <c r="B47" s="31"/>
      <c r="C47" s="32"/>
      <c r="D47" s="6">
        <f>D30-D37</f>
        <v>40</v>
      </c>
      <c r="E47" s="6">
        <f t="shared" ref="E47:M47" si="26">E30-E37</f>
        <v>8</v>
      </c>
      <c r="F47" s="6">
        <f t="shared" si="26"/>
        <v>14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18</v>
      </c>
      <c r="M47" s="6">
        <f t="shared" si="26"/>
        <v>0</v>
      </c>
      <c r="N47" s="32"/>
      <c r="O47" s="6">
        <f>O30-O37</f>
        <v>40</v>
      </c>
      <c r="P47" s="6">
        <f t="shared" ref="P47:T47" si="27">P30-P37</f>
        <v>8</v>
      </c>
      <c r="Q47" s="6">
        <f t="shared" si="27"/>
        <v>14</v>
      </c>
      <c r="R47" s="6">
        <f t="shared" si="27"/>
        <v>0</v>
      </c>
      <c r="S47" s="6">
        <f t="shared" si="27"/>
        <v>0</v>
      </c>
      <c r="T47" s="6">
        <f t="shared" si="27"/>
        <v>0</v>
      </c>
      <c r="U47" s="6">
        <f t="shared" ref="U47" si="28">U30-U37</f>
        <v>0</v>
      </c>
      <c r="V47" s="6">
        <f t="shared" ref="V47:X47" si="29">V30-V37</f>
        <v>18</v>
      </c>
      <c r="W47" s="6">
        <f t="shared" si="29"/>
        <v>0</v>
      </c>
      <c r="X47" s="6">
        <f t="shared" si="29"/>
        <v>0</v>
      </c>
      <c r="Y47" s="32"/>
    </row>
    <row r="48" spans="1:25" s="23" customFormat="1" ht="14.4" x14ac:dyDescent="0.3">
      <c r="A48" s="33" t="s">
        <v>12</v>
      </c>
      <c r="B48" s="34"/>
      <c r="C48" s="32"/>
      <c r="D48" s="35">
        <f>SUM(E48:M48)</f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2"/>
      <c r="O48" s="35">
        <f>SUM(P48:X48)</f>
        <v>0</v>
      </c>
      <c r="P48" s="36"/>
      <c r="Q48" s="36"/>
      <c r="R48" s="36"/>
      <c r="S48" s="36"/>
      <c r="T48" s="36"/>
      <c r="U48" s="36"/>
      <c r="V48" s="36"/>
      <c r="W48" s="36"/>
      <c r="X48" s="36"/>
      <c r="Y48" s="32"/>
    </row>
    <row r="49" spans="1:25" s="23" customFormat="1" ht="15.6" x14ac:dyDescent="0.3">
      <c r="A49" s="46" t="s">
        <v>39</v>
      </c>
      <c r="B49" s="47"/>
      <c r="D49" s="24">
        <f>D47+D48</f>
        <v>40</v>
      </c>
      <c r="E49" s="24">
        <f t="shared" ref="E49:M49" si="30">E47+E48</f>
        <v>8</v>
      </c>
      <c r="F49" s="24">
        <f t="shared" si="30"/>
        <v>14</v>
      </c>
      <c r="G49" s="24">
        <f t="shared" si="30"/>
        <v>0</v>
      </c>
      <c r="H49" s="24">
        <f t="shared" si="30"/>
        <v>0</v>
      </c>
      <c r="I49" s="24">
        <f t="shared" si="30"/>
        <v>0</v>
      </c>
      <c r="J49" s="24">
        <f t="shared" si="30"/>
        <v>0</v>
      </c>
      <c r="K49" s="24">
        <f t="shared" si="30"/>
        <v>0</v>
      </c>
      <c r="L49" s="24">
        <f t="shared" si="30"/>
        <v>18</v>
      </c>
      <c r="M49" s="24">
        <f t="shared" si="30"/>
        <v>0</v>
      </c>
      <c r="O49" s="24">
        <f>O47+O48</f>
        <v>40</v>
      </c>
      <c r="P49" s="24">
        <f t="shared" ref="P49:T49" si="31">P47+P48</f>
        <v>8</v>
      </c>
      <c r="Q49" s="24">
        <f t="shared" si="31"/>
        <v>14</v>
      </c>
      <c r="R49" s="24">
        <f t="shared" si="31"/>
        <v>0</v>
      </c>
      <c r="S49" s="24">
        <f t="shared" si="31"/>
        <v>0</v>
      </c>
      <c r="T49" s="24">
        <f t="shared" si="31"/>
        <v>0</v>
      </c>
      <c r="U49" s="24">
        <f>U47+U48</f>
        <v>0</v>
      </c>
      <c r="V49" s="24">
        <f t="shared" ref="V49:X49" si="32">V47+V48</f>
        <v>18</v>
      </c>
      <c r="W49" s="24">
        <f t="shared" si="32"/>
        <v>0</v>
      </c>
      <c r="X49" s="24">
        <f t="shared" si="32"/>
        <v>0</v>
      </c>
    </row>
    <row r="50" spans="1:25" s="41" customFormat="1" ht="15.6" x14ac:dyDescent="0.3">
      <c r="A50" s="48"/>
      <c r="B50" s="4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5" s="23" customFormat="1" ht="14.4" x14ac:dyDescent="0.3">
      <c r="A51" s="49"/>
      <c r="B51" s="49"/>
      <c r="C51" s="37"/>
      <c r="D51" s="50" t="s">
        <v>40</v>
      </c>
      <c r="E51" s="50"/>
      <c r="F51" s="50"/>
      <c r="G51" s="50"/>
      <c r="H51" s="50"/>
      <c r="I51" s="50"/>
      <c r="J51" s="50"/>
      <c r="K51" s="50"/>
      <c r="L51" s="50"/>
      <c r="M51" s="50"/>
      <c r="O51" s="50" t="s">
        <v>40</v>
      </c>
      <c r="P51" s="50"/>
      <c r="Q51" s="50"/>
      <c r="R51" s="50"/>
      <c r="S51" s="50"/>
      <c r="T51" s="50"/>
      <c r="U51" s="50"/>
      <c r="V51" s="50"/>
      <c r="W51" s="50"/>
      <c r="X51" s="50"/>
    </row>
    <row r="52" spans="1:25" ht="76.8" x14ac:dyDescent="0.25">
      <c r="A52" s="51" t="s">
        <v>21</v>
      </c>
      <c r="B52" s="52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46</v>
      </c>
      <c r="J52" s="5" t="s">
        <v>45</v>
      </c>
      <c r="K52" s="5" t="s">
        <v>47</v>
      </c>
      <c r="L52" s="5" t="s">
        <v>48</v>
      </c>
      <c r="M52" s="5" t="s">
        <v>49</v>
      </c>
      <c r="O52" s="4" t="s">
        <v>20</v>
      </c>
      <c r="P52" s="5" t="s">
        <v>41</v>
      </c>
      <c r="Q52" s="5" t="s">
        <v>42</v>
      </c>
      <c r="R52" s="5" t="s">
        <v>43</v>
      </c>
      <c r="S52" s="5" t="s">
        <v>44</v>
      </c>
      <c r="T52" s="5" t="s">
        <v>46</v>
      </c>
      <c r="U52" s="5" t="s">
        <v>45</v>
      </c>
      <c r="V52" s="5" t="s">
        <v>47</v>
      </c>
      <c r="W52" s="5" t="s">
        <v>48</v>
      </c>
      <c r="X52" s="5" t="s">
        <v>49</v>
      </c>
    </row>
    <row r="53" spans="1:25" s="7" customFormat="1" ht="15.6" x14ac:dyDescent="0.3">
      <c r="A53" s="45" t="s">
        <v>22</v>
      </c>
      <c r="B53" s="45"/>
      <c r="D53" s="6">
        <f>SUM(D54:D59)</f>
        <v>84857</v>
      </c>
      <c r="E53" s="42">
        <f>E54+SUM(E56:E59)</f>
        <v>52833</v>
      </c>
      <c r="F53" s="42">
        <f t="shared" ref="F53:M53" si="33">F54+SUM(F56:F59)</f>
        <v>11119</v>
      </c>
      <c r="G53" s="42">
        <f t="shared" si="33"/>
        <v>13201</v>
      </c>
      <c r="H53" s="42">
        <f t="shared" si="33"/>
        <v>605</v>
      </c>
      <c r="I53" s="42">
        <f t="shared" si="33"/>
        <v>811</v>
      </c>
      <c r="J53" s="42">
        <f t="shared" si="33"/>
        <v>368</v>
      </c>
      <c r="K53" s="42">
        <f t="shared" si="33"/>
        <v>2765</v>
      </c>
      <c r="L53" s="42">
        <f t="shared" si="33"/>
        <v>2985</v>
      </c>
      <c r="M53" s="42">
        <f t="shared" si="33"/>
        <v>170</v>
      </c>
      <c r="O53" s="6">
        <f>SUM(O54:O59)</f>
        <v>86002.72</v>
      </c>
      <c r="P53" s="6">
        <f>SUM(P54:P59)</f>
        <v>51976.1</v>
      </c>
      <c r="Q53" s="6">
        <f t="shared" ref="Q53:X53" si="34">SUM(Q54:Q59)</f>
        <v>10590.75</v>
      </c>
      <c r="R53" s="6">
        <f t="shared" si="34"/>
        <v>14060.86</v>
      </c>
      <c r="S53" s="6">
        <f t="shared" si="34"/>
        <v>875.3</v>
      </c>
      <c r="T53" s="6">
        <f t="shared" si="34"/>
        <v>695</v>
      </c>
      <c r="U53" s="6">
        <f t="shared" si="34"/>
        <v>668.34999999999991</v>
      </c>
      <c r="V53" s="6">
        <f t="shared" si="34"/>
        <v>3766.74</v>
      </c>
      <c r="W53" s="6">
        <f t="shared" si="34"/>
        <v>3190.62</v>
      </c>
      <c r="X53" s="6">
        <f t="shared" si="34"/>
        <v>179</v>
      </c>
    </row>
    <row r="54" spans="1:25" s="12" customFormat="1" ht="14.4" x14ac:dyDescent="0.3">
      <c r="A54" s="8" t="s">
        <v>23</v>
      </c>
      <c r="B54" s="9" t="s">
        <v>16</v>
      </c>
      <c r="D54" s="10">
        <f>D8+D31</f>
        <v>48307</v>
      </c>
      <c r="E54" s="10">
        <f t="shared" ref="E54:M54" si="35">E8+E31</f>
        <v>30008</v>
      </c>
      <c r="F54" s="10">
        <f t="shared" si="35"/>
        <v>8114</v>
      </c>
      <c r="G54" s="10">
        <f t="shared" si="35"/>
        <v>7800</v>
      </c>
      <c r="H54" s="10">
        <f t="shared" si="35"/>
        <v>315</v>
      </c>
      <c r="I54" s="10">
        <f t="shared" si="35"/>
        <v>810</v>
      </c>
      <c r="J54" s="10">
        <f t="shared" si="35"/>
        <v>90</v>
      </c>
      <c r="K54" s="10">
        <f t="shared" si="35"/>
        <v>1100</v>
      </c>
      <c r="L54" s="10">
        <f t="shared" si="35"/>
        <v>20</v>
      </c>
      <c r="M54" s="10">
        <f t="shared" si="35"/>
        <v>50</v>
      </c>
      <c r="O54" s="10">
        <f>O8+O31</f>
        <v>49318</v>
      </c>
      <c r="P54" s="10">
        <f t="shared" ref="P54:X54" si="36">P8+P31</f>
        <v>31908</v>
      </c>
      <c r="Q54" s="10">
        <f t="shared" si="36"/>
        <v>7514</v>
      </c>
      <c r="R54" s="10">
        <f t="shared" si="36"/>
        <v>7650</v>
      </c>
      <c r="S54" s="10">
        <f t="shared" si="36"/>
        <v>350</v>
      </c>
      <c r="T54" s="10">
        <f t="shared" si="36"/>
        <v>640</v>
      </c>
      <c r="U54" s="10">
        <f t="shared" si="36"/>
        <v>86</v>
      </c>
      <c r="V54" s="10">
        <f t="shared" si="36"/>
        <v>1118</v>
      </c>
      <c r="W54" s="10">
        <f t="shared" si="36"/>
        <v>0</v>
      </c>
      <c r="X54" s="10">
        <f t="shared" si="36"/>
        <v>52</v>
      </c>
    </row>
    <row r="55" spans="1:25" s="16" customFormat="1" ht="14.4" x14ac:dyDescent="0.3">
      <c r="A55" s="13" t="s">
        <v>24</v>
      </c>
      <c r="B55" s="14" t="s">
        <v>17</v>
      </c>
      <c r="D55" s="10">
        <f t="shared" ref="D55:M59" si="37">D9+D32</f>
        <v>0</v>
      </c>
      <c r="E55" s="10">
        <f t="shared" si="37"/>
        <v>0</v>
      </c>
      <c r="F55" s="10">
        <f t="shared" si="37"/>
        <v>0</v>
      </c>
      <c r="G55" s="10">
        <f t="shared" si="37"/>
        <v>0</v>
      </c>
      <c r="H55" s="10">
        <f t="shared" si="37"/>
        <v>0</v>
      </c>
      <c r="I55" s="10">
        <f t="shared" si="37"/>
        <v>0</v>
      </c>
      <c r="J55" s="10">
        <f t="shared" si="37"/>
        <v>0</v>
      </c>
      <c r="K55" s="10">
        <f t="shared" si="37"/>
        <v>0</v>
      </c>
      <c r="L55" s="10">
        <f t="shared" si="37"/>
        <v>0</v>
      </c>
      <c r="M55" s="10">
        <f t="shared" si="37"/>
        <v>0</v>
      </c>
      <c r="O55" s="10">
        <f t="shared" ref="O55:O59" si="38">O9+O32</f>
        <v>125</v>
      </c>
      <c r="P55" s="10">
        <f t="shared" ref="P55:X55" si="39">P9+P32</f>
        <v>20</v>
      </c>
      <c r="Q55" s="10">
        <f t="shared" si="39"/>
        <v>20</v>
      </c>
      <c r="R55" s="10">
        <f t="shared" si="39"/>
        <v>65</v>
      </c>
      <c r="S55" s="10">
        <f t="shared" si="39"/>
        <v>0</v>
      </c>
      <c r="T55" s="10">
        <f t="shared" si="39"/>
        <v>0</v>
      </c>
      <c r="U55" s="10">
        <f t="shared" si="39"/>
        <v>0</v>
      </c>
      <c r="V55" s="10">
        <f t="shared" si="39"/>
        <v>20</v>
      </c>
      <c r="W55" s="10">
        <f t="shared" si="39"/>
        <v>0</v>
      </c>
      <c r="X55" s="10">
        <f t="shared" si="39"/>
        <v>0</v>
      </c>
    </row>
    <row r="56" spans="1:25" s="19" customFormat="1" ht="14.4" x14ac:dyDescent="0.3">
      <c r="A56" s="17" t="s">
        <v>25</v>
      </c>
      <c r="B56" s="14" t="s">
        <v>18</v>
      </c>
      <c r="D56" s="10">
        <f t="shared" si="37"/>
        <v>36396</v>
      </c>
      <c r="E56" s="10">
        <f t="shared" si="37"/>
        <v>22800</v>
      </c>
      <c r="F56" s="10">
        <f t="shared" si="37"/>
        <v>3000</v>
      </c>
      <c r="G56" s="10">
        <f t="shared" si="37"/>
        <v>5400</v>
      </c>
      <c r="H56" s="10">
        <f t="shared" si="37"/>
        <v>290</v>
      </c>
      <c r="I56" s="10">
        <f t="shared" si="37"/>
        <v>0</v>
      </c>
      <c r="J56" s="10">
        <f t="shared" si="37"/>
        <v>278</v>
      </c>
      <c r="K56" s="10">
        <f t="shared" si="37"/>
        <v>1663</v>
      </c>
      <c r="L56" s="10">
        <f t="shared" si="37"/>
        <v>2965</v>
      </c>
      <c r="M56" s="10">
        <f t="shared" si="37"/>
        <v>0</v>
      </c>
      <c r="O56" s="10">
        <f t="shared" si="38"/>
        <v>35393.67</v>
      </c>
      <c r="P56" s="10">
        <f t="shared" ref="P56:X56" si="40">P10+P33</f>
        <v>19583.099999999999</v>
      </c>
      <c r="Q56" s="10">
        <f t="shared" si="40"/>
        <v>2767.75</v>
      </c>
      <c r="R56" s="10">
        <f t="shared" si="40"/>
        <v>6145.86</v>
      </c>
      <c r="S56" s="10">
        <f t="shared" si="40"/>
        <v>519.29999999999995</v>
      </c>
      <c r="T56" s="10">
        <f t="shared" si="40"/>
        <v>0</v>
      </c>
      <c r="U56" s="10">
        <f t="shared" si="40"/>
        <v>571.29999999999995</v>
      </c>
      <c r="V56" s="10">
        <f t="shared" si="40"/>
        <v>2615.7399999999998</v>
      </c>
      <c r="W56" s="10">
        <f t="shared" si="40"/>
        <v>3190.62</v>
      </c>
      <c r="X56" s="10">
        <f t="shared" si="40"/>
        <v>0</v>
      </c>
    </row>
    <row r="57" spans="1:25" s="19" customFormat="1" ht="14.4" x14ac:dyDescent="0.3">
      <c r="A57" s="17" t="s">
        <v>26</v>
      </c>
      <c r="B57" s="14" t="s">
        <v>13</v>
      </c>
      <c r="D57" s="10">
        <f t="shared" si="37"/>
        <v>0</v>
      </c>
      <c r="E57" s="10">
        <f t="shared" si="37"/>
        <v>0</v>
      </c>
      <c r="F57" s="10">
        <f t="shared" si="37"/>
        <v>0</v>
      </c>
      <c r="G57" s="10">
        <f t="shared" si="37"/>
        <v>0</v>
      </c>
      <c r="H57" s="10">
        <f t="shared" si="37"/>
        <v>0</v>
      </c>
      <c r="I57" s="10">
        <f t="shared" si="37"/>
        <v>0</v>
      </c>
      <c r="J57" s="10">
        <f t="shared" si="37"/>
        <v>0</v>
      </c>
      <c r="K57" s="10">
        <f t="shared" si="37"/>
        <v>0</v>
      </c>
      <c r="L57" s="10">
        <f t="shared" si="37"/>
        <v>0</v>
      </c>
      <c r="M57" s="10">
        <f t="shared" si="37"/>
        <v>0</v>
      </c>
      <c r="O57" s="10">
        <f t="shared" si="38"/>
        <v>0</v>
      </c>
      <c r="P57" s="10">
        <f t="shared" ref="P57:X57" si="41">P11+P34</f>
        <v>0</v>
      </c>
      <c r="Q57" s="10">
        <f t="shared" si="41"/>
        <v>0</v>
      </c>
      <c r="R57" s="10">
        <f t="shared" si="41"/>
        <v>0</v>
      </c>
      <c r="S57" s="10">
        <f t="shared" si="41"/>
        <v>0</v>
      </c>
      <c r="T57" s="10">
        <f t="shared" si="41"/>
        <v>0</v>
      </c>
      <c r="U57" s="10">
        <f t="shared" si="41"/>
        <v>0</v>
      </c>
      <c r="V57" s="10">
        <f t="shared" si="41"/>
        <v>0</v>
      </c>
      <c r="W57" s="10">
        <f t="shared" si="41"/>
        <v>0</v>
      </c>
      <c r="X57" s="10">
        <f t="shared" si="41"/>
        <v>0</v>
      </c>
    </row>
    <row r="58" spans="1:25" s="23" customFormat="1" ht="14.4" x14ac:dyDescent="0.3">
      <c r="A58" s="20" t="s">
        <v>27</v>
      </c>
      <c r="B58" s="21" t="s">
        <v>14</v>
      </c>
      <c r="D58" s="10">
        <f t="shared" si="37"/>
        <v>0</v>
      </c>
      <c r="E58" s="10">
        <f t="shared" si="37"/>
        <v>0</v>
      </c>
      <c r="F58" s="10">
        <f t="shared" si="37"/>
        <v>0</v>
      </c>
      <c r="G58" s="10">
        <f t="shared" si="37"/>
        <v>0</v>
      </c>
      <c r="H58" s="10">
        <f t="shared" si="37"/>
        <v>0</v>
      </c>
      <c r="I58" s="10">
        <f t="shared" si="37"/>
        <v>0</v>
      </c>
      <c r="J58" s="10">
        <f t="shared" si="37"/>
        <v>0</v>
      </c>
      <c r="K58" s="10">
        <f t="shared" si="37"/>
        <v>0</v>
      </c>
      <c r="L58" s="10">
        <f t="shared" si="37"/>
        <v>0</v>
      </c>
      <c r="M58" s="10">
        <f t="shared" si="37"/>
        <v>0</v>
      </c>
      <c r="O58" s="10">
        <f t="shared" si="38"/>
        <v>0</v>
      </c>
      <c r="P58" s="10">
        <f t="shared" ref="P58:X58" si="42">P12+P35</f>
        <v>0</v>
      </c>
      <c r="Q58" s="10">
        <f t="shared" si="42"/>
        <v>0</v>
      </c>
      <c r="R58" s="10">
        <f t="shared" si="42"/>
        <v>0</v>
      </c>
      <c r="S58" s="10">
        <f t="shared" si="42"/>
        <v>0</v>
      </c>
      <c r="T58" s="10">
        <f t="shared" si="42"/>
        <v>0</v>
      </c>
      <c r="U58" s="10">
        <f t="shared" si="42"/>
        <v>0</v>
      </c>
      <c r="V58" s="10">
        <f t="shared" si="42"/>
        <v>0</v>
      </c>
      <c r="W58" s="10">
        <f t="shared" si="42"/>
        <v>0</v>
      </c>
      <c r="X58" s="10">
        <f t="shared" si="42"/>
        <v>0</v>
      </c>
    </row>
    <row r="59" spans="1:25" s="23" customFormat="1" ht="14.4" x14ac:dyDescent="0.3">
      <c r="A59" s="17" t="s">
        <v>28</v>
      </c>
      <c r="B59" s="9" t="s">
        <v>0</v>
      </c>
      <c r="D59" s="10">
        <f t="shared" si="37"/>
        <v>154</v>
      </c>
      <c r="E59" s="10">
        <f t="shared" si="37"/>
        <v>25</v>
      </c>
      <c r="F59" s="10">
        <f t="shared" si="37"/>
        <v>5</v>
      </c>
      <c r="G59" s="10">
        <f t="shared" si="37"/>
        <v>1</v>
      </c>
      <c r="H59" s="10">
        <f t="shared" si="37"/>
        <v>0</v>
      </c>
      <c r="I59" s="10">
        <f t="shared" si="37"/>
        <v>1</v>
      </c>
      <c r="J59" s="10">
        <f t="shared" si="37"/>
        <v>0</v>
      </c>
      <c r="K59" s="10">
        <f t="shared" si="37"/>
        <v>2</v>
      </c>
      <c r="L59" s="10">
        <f t="shared" si="37"/>
        <v>0</v>
      </c>
      <c r="M59" s="10">
        <f t="shared" si="37"/>
        <v>120</v>
      </c>
      <c r="O59" s="10">
        <f t="shared" si="38"/>
        <v>1166.05</v>
      </c>
      <c r="P59" s="10">
        <f t="shared" ref="P59:X59" si="43">P13+P36</f>
        <v>465</v>
      </c>
      <c r="Q59" s="10">
        <f t="shared" si="43"/>
        <v>289</v>
      </c>
      <c r="R59" s="10">
        <f t="shared" si="43"/>
        <v>200</v>
      </c>
      <c r="S59" s="10">
        <f t="shared" si="43"/>
        <v>6</v>
      </c>
      <c r="T59" s="10">
        <f t="shared" si="43"/>
        <v>55</v>
      </c>
      <c r="U59" s="10">
        <f t="shared" si="43"/>
        <v>11.05</v>
      </c>
      <c r="V59" s="10">
        <f t="shared" si="43"/>
        <v>13</v>
      </c>
      <c r="W59" s="10">
        <f t="shared" si="43"/>
        <v>0</v>
      </c>
      <c r="X59" s="10">
        <f t="shared" si="43"/>
        <v>127</v>
      </c>
    </row>
    <row r="60" spans="1:25" s="23" customFormat="1" ht="15.6" x14ac:dyDescent="0.3">
      <c r="A60" s="45" t="s">
        <v>29</v>
      </c>
      <c r="B60" s="45"/>
      <c r="C60" s="25"/>
      <c r="D60" s="24">
        <f>SUM(D61:D69)</f>
        <v>105857</v>
      </c>
      <c r="E60" s="24">
        <f>SUM(E61:E69)</f>
        <v>56942</v>
      </c>
      <c r="F60" s="24">
        <f t="shared" ref="F60:M60" si="44">SUM(F61:F69)</f>
        <v>18032</v>
      </c>
      <c r="G60" s="24">
        <f t="shared" si="44"/>
        <v>14841</v>
      </c>
      <c r="H60" s="24">
        <f t="shared" si="44"/>
        <v>1478</v>
      </c>
      <c r="I60" s="24">
        <f t="shared" si="44"/>
        <v>4187</v>
      </c>
      <c r="J60" s="24">
        <f t="shared" si="44"/>
        <v>684</v>
      </c>
      <c r="K60" s="24">
        <f t="shared" si="44"/>
        <v>5809</v>
      </c>
      <c r="L60" s="24">
        <f t="shared" si="44"/>
        <v>3449</v>
      </c>
      <c r="M60" s="24">
        <f t="shared" si="44"/>
        <v>435</v>
      </c>
      <c r="N60" s="25"/>
      <c r="O60" s="24">
        <f>SUM(O61:O69)</f>
        <v>107002.72000000002</v>
      </c>
      <c r="P60" s="24">
        <f t="shared" ref="P60:X60" si="45">SUM(P61:P69)</f>
        <v>57405.05</v>
      </c>
      <c r="Q60" s="24">
        <f t="shared" si="45"/>
        <v>18101</v>
      </c>
      <c r="R60" s="24">
        <f t="shared" si="45"/>
        <v>14962</v>
      </c>
      <c r="S60" s="24">
        <f t="shared" si="45"/>
        <v>1478</v>
      </c>
      <c r="T60" s="24">
        <f t="shared" si="45"/>
        <v>4317.34</v>
      </c>
      <c r="U60" s="24">
        <f t="shared" si="45"/>
        <v>676</v>
      </c>
      <c r="V60" s="24">
        <f t="shared" si="45"/>
        <v>5816.1</v>
      </c>
      <c r="W60" s="24">
        <f t="shared" si="45"/>
        <v>3379.8</v>
      </c>
      <c r="X60" s="24">
        <f t="shared" si="45"/>
        <v>867.43000000000006</v>
      </c>
      <c r="Y60" s="25"/>
    </row>
    <row r="61" spans="1:25" s="23" customFormat="1" ht="14.4" x14ac:dyDescent="0.3">
      <c r="A61" s="17" t="s">
        <v>30</v>
      </c>
      <c r="B61" s="9" t="s">
        <v>1</v>
      </c>
      <c r="D61" s="10">
        <f>D15+D38</f>
        <v>883</v>
      </c>
      <c r="E61" s="10">
        <f t="shared" ref="E61:M61" si="46">E15+E38</f>
        <v>290</v>
      </c>
      <c r="F61" s="10">
        <f t="shared" si="46"/>
        <v>235</v>
      </c>
      <c r="G61" s="10">
        <f t="shared" si="46"/>
        <v>130</v>
      </c>
      <c r="H61" s="10">
        <f t="shared" si="46"/>
        <v>81</v>
      </c>
      <c r="I61" s="10">
        <f t="shared" si="46"/>
        <v>20</v>
      </c>
      <c r="J61" s="10">
        <f t="shared" si="46"/>
        <v>1</v>
      </c>
      <c r="K61" s="10">
        <f t="shared" si="46"/>
        <v>65</v>
      </c>
      <c r="L61" s="10">
        <f t="shared" si="46"/>
        <v>21</v>
      </c>
      <c r="M61" s="10">
        <f t="shared" si="46"/>
        <v>40</v>
      </c>
      <c r="O61" s="10">
        <f>O15+O38</f>
        <v>1067</v>
      </c>
      <c r="P61" s="10">
        <f t="shared" ref="P61:X61" si="47">P15+P38</f>
        <v>490</v>
      </c>
      <c r="Q61" s="10">
        <f t="shared" si="47"/>
        <v>235</v>
      </c>
      <c r="R61" s="10">
        <f t="shared" si="47"/>
        <v>130</v>
      </c>
      <c r="S61" s="10">
        <f t="shared" si="47"/>
        <v>81</v>
      </c>
      <c r="T61" s="10">
        <f t="shared" si="47"/>
        <v>20</v>
      </c>
      <c r="U61" s="10">
        <f t="shared" si="47"/>
        <v>1</v>
      </c>
      <c r="V61" s="10">
        <f t="shared" si="47"/>
        <v>65</v>
      </c>
      <c r="W61" s="10">
        <f t="shared" si="47"/>
        <v>5</v>
      </c>
      <c r="X61" s="10">
        <f t="shared" si="47"/>
        <v>40</v>
      </c>
    </row>
    <row r="62" spans="1:25" s="23" customFormat="1" ht="14.4" x14ac:dyDescent="0.3">
      <c r="A62" s="17" t="s">
        <v>31</v>
      </c>
      <c r="B62" s="9" t="s">
        <v>2</v>
      </c>
      <c r="D62" s="10">
        <f t="shared" ref="D62:M69" si="48">D16+D39</f>
        <v>12967</v>
      </c>
      <c r="E62" s="10">
        <f t="shared" si="48"/>
        <v>7023</v>
      </c>
      <c r="F62" s="10">
        <f t="shared" si="48"/>
        <v>3073</v>
      </c>
      <c r="G62" s="10">
        <f t="shared" si="48"/>
        <v>1461</v>
      </c>
      <c r="H62" s="10">
        <f t="shared" si="48"/>
        <v>132</v>
      </c>
      <c r="I62" s="10">
        <f t="shared" si="48"/>
        <v>779</v>
      </c>
      <c r="J62" s="10">
        <f t="shared" si="48"/>
        <v>19</v>
      </c>
      <c r="K62" s="10">
        <f t="shared" si="48"/>
        <v>283</v>
      </c>
      <c r="L62" s="10">
        <f t="shared" si="48"/>
        <v>95</v>
      </c>
      <c r="M62" s="10">
        <f t="shared" si="48"/>
        <v>102</v>
      </c>
      <c r="O62" s="10">
        <f t="shared" ref="O62:O69" si="49">O16+O39</f>
        <v>13456.83</v>
      </c>
      <c r="P62" s="10">
        <f t="shared" ref="P62:X62" si="50">P16+P39</f>
        <v>7296</v>
      </c>
      <c r="Q62" s="10">
        <f t="shared" si="50"/>
        <v>3259</v>
      </c>
      <c r="R62" s="10">
        <f t="shared" si="50"/>
        <v>1511</v>
      </c>
      <c r="S62" s="10">
        <f t="shared" si="50"/>
        <v>132</v>
      </c>
      <c r="T62" s="10">
        <f t="shared" si="50"/>
        <v>777.75</v>
      </c>
      <c r="U62" s="10">
        <f t="shared" si="50"/>
        <v>11</v>
      </c>
      <c r="V62" s="10">
        <f t="shared" si="50"/>
        <v>297</v>
      </c>
      <c r="W62" s="10">
        <f t="shared" si="50"/>
        <v>71.08</v>
      </c>
      <c r="X62" s="10">
        <f t="shared" si="50"/>
        <v>102</v>
      </c>
    </row>
    <row r="63" spans="1:25" s="23" customFormat="1" ht="14.4" x14ac:dyDescent="0.3">
      <c r="A63" s="17" t="s">
        <v>32</v>
      </c>
      <c r="B63" s="9" t="s">
        <v>3</v>
      </c>
      <c r="D63" s="10">
        <f t="shared" si="48"/>
        <v>8970</v>
      </c>
      <c r="E63" s="10">
        <f t="shared" si="48"/>
        <v>5000</v>
      </c>
      <c r="F63" s="10">
        <f t="shared" si="48"/>
        <v>1840</v>
      </c>
      <c r="G63" s="10">
        <f t="shared" si="48"/>
        <v>800</v>
      </c>
      <c r="H63" s="10">
        <f t="shared" si="48"/>
        <v>85</v>
      </c>
      <c r="I63" s="10">
        <f t="shared" si="48"/>
        <v>520</v>
      </c>
      <c r="J63" s="10">
        <f t="shared" si="48"/>
        <v>30</v>
      </c>
      <c r="K63" s="10">
        <f t="shared" si="48"/>
        <v>460</v>
      </c>
      <c r="L63" s="10">
        <f t="shared" si="48"/>
        <v>235</v>
      </c>
      <c r="M63" s="10">
        <f t="shared" si="48"/>
        <v>0</v>
      </c>
      <c r="O63" s="10">
        <f t="shared" si="49"/>
        <v>8780.82</v>
      </c>
      <c r="P63" s="10">
        <f t="shared" ref="P63:X63" si="51">P17+P40</f>
        <v>4810.82</v>
      </c>
      <c r="Q63" s="10">
        <f t="shared" si="51"/>
        <v>1840</v>
      </c>
      <c r="R63" s="10">
        <f t="shared" si="51"/>
        <v>800</v>
      </c>
      <c r="S63" s="10">
        <f t="shared" si="51"/>
        <v>85</v>
      </c>
      <c r="T63" s="10">
        <f t="shared" si="51"/>
        <v>580</v>
      </c>
      <c r="U63" s="10">
        <f t="shared" si="51"/>
        <v>30</v>
      </c>
      <c r="V63" s="10">
        <f t="shared" si="51"/>
        <v>460</v>
      </c>
      <c r="W63" s="10">
        <f t="shared" si="51"/>
        <v>0</v>
      </c>
      <c r="X63" s="10">
        <f t="shared" si="51"/>
        <v>175</v>
      </c>
    </row>
    <row r="64" spans="1:25" s="23" customFormat="1" ht="14.4" x14ac:dyDescent="0.3">
      <c r="A64" s="17" t="s">
        <v>33</v>
      </c>
      <c r="B64" s="9" t="s">
        <v>4</v>
      </c>
      <c r="D64" s="10">
        <f t="shared" si="48"/>
        <v>5264</v>
      </c>
      <c r="E64" s="10">
        <f t="shared" si="48"/>
        <v>2293</v>
      </c>
      <c r="F64" s="10">
        <f t="shared" si="48"/>
        <v>627</v>
      </c>
      <c r="G64" s="10">
        <f t="shared" si="48"/>
        <v>1050</v>
      </c>
      <c r="H64" s="10">
        <f t="shared" si="48"/>
        <v>14</v>
      </c>
      <c r="I64" s="10">
        <f t="shared" si="48"/>
        <v>467</v>
      </c>
      <c r="J64" s="10">
        <f t="shared" si="48"/>
        <v>3</v>
      </c>
      <c r="K64" s="10">
        <f t="shared" si="48"/>
        <v>308</v>
      </c>
      <c r="L64" s="10">
        <f t="shared" si="48"/>
        <v>438</v>
      </c>
      <c r="M64" s="10">
        <f t="shared" si="48"/>
        <v>64</v>
      </c>
      <c r="O64" s="10">
        <f t="shared" si="49"/>
        <v>5377.7300000000005</v>
      </c>
      <c r="P64" s="10">
        <f t="shared" ref="P64:X64" si="52">P18+P41</f>
        <v>2448.23</v>
      </c>
      <c r="Q64" s="10">
        <f t="shared" si="52"/>
        <v>581</v>
      </c>
      <c r="R64" s="10">
        <f t="shared" si="52"/>
        <v>1102</v>
      </c>
      <c r="S64" s="10">
        <f t="shared" si="52"/>
        <v>12</v>
      </c>
      <c r="T64" s="10">
        <f t="shared" si="52"/>
        <v>568.59</v>
      </c>
      <c r="U64" s="10">
        <f t="shared" si="52"/>
        <v>3</v>
      </c>
      <c r="V64" s="10">
        <f t="shared" si="52"/>
        <v>320.10000000000002</v>
      </c>
      <c r="W64" s="10">
        <f t="shared" si="52"/>
        <v>278.81</v>
      </c>
      <c r="X64" s="10">
        <f t="shared" si="52"/>
        <v>64</v>
      </c>
    </row>
    <row r="65" spans="1:25" s="23" customFormat="1" ht="14.4" x14ac:dyDescent="0.3">
      <c r="A65" s="20" t="s">
        <v>34</v>
      </c>
      <c r="B65" s="9" t="s">
        <v>5</v>
      </c>
      <c r="D65" s="10">
        <f t="shared" si="48"/>
        <v>54833</v>
      </c>
      <c r="E65" s="10">
        <f t="shared" si="48"/>
        <v>30104</v>
      </c>
      <c r="F65" s="10">
        <f t="shared" si="48"/>
        <v>8587</v>
      </c>
      <c r="G65" s="10">
        <f t="shared" si="48"/>
        <v>7865</v>
      </c>
      <c r="H65" s="10">
        <f t="shared" si="48"/>
        <v>826</v>
      </c>
      <c r="I65" s="10">
        <f t="shared" si="48"/>
        <v>1678</v>
      </c>
      <c r="J65" s="10">
        <f t="shared" si="48"/>
        <v>460</v>
      </c>
      <c r="K65" s="10">
        <f t="shared" si="48"/>
        <v>3224</v>
      </c>
      <c r="L65" s="10">
        <f t="shared" si="48"/>
        <v>1939</v>
      </c>
      <c r="M65" s="10">
        <f t="shared" si="48"/>
        <v>150</v>
      </c>
      <c r="O65" s="10">
        <f t="shared" si="49"/>
        <v>55217</v>
      </c>
      <c r="P65" s="10">
        <f t="shared" ref="P65:X65" si="53">P19+P42</f>
        <v>30104</v>
      </c>
      <c r="Q65" s="10">
        <f t="shared" si="53"/>
        <v>8587</v>
      </c>
      <c r="R65" s="10">
        <f t="shared" si="53"/>
        <v>7865</v>
      </c>
      <c r="S65" s="10">
        <f t="shared" si="53"/>
        <v>826</v>
      </c>
      <c r="T65" s="10">
        <f t="shared" si="53"/>
        <v>1678</v>
      </c>
      <c r="U65" s="10">
        <f t="shared" si="53"/>
        <v>460</v>
      </c>
      <c r="V65" s="10">
        <f t="shared" si="53"/>
        <v>3224</v>
      </c>
      <c r="W65" s="10">
        <f t="shared" si="53"/>
        <v>2169.2600000000002</v>
      </c>
      <c r="X65" s="10">
        <f t="shared" si="53"/>
        <v>303.74</v>
      </c>
    </row>
    <row r="66" spans="1:25" s="23" customFormat="1" ht="14.4" x14ac:dyDescent="0.3">
      <c r="A66" s="20" t="s">
        <v>35</v>
      </c>
      <c r="B66" s="9" t="s">
        <v>6</v>
      </c>
      <c r="D66" s="10">
        <f t="shared" si="48"/>
        <v>18747</v>
      </c>
      <c r="E66" s="10">
        <f t="shared" si="48"/>
        <v>10236</v>
      </c>
      <c r="F66" s="10">
        <f t="shared" si="48"/>
        <v>2920</v>
      </c>
      <c r="G66" s="10">
        <f t="shared" si="48"/>
        <v>2674</v>
      </c>
      <c r="H66" s="10">
        <f t="shared" si="48"/>
        <v>281</v>
      </c>
      <c r="I66" s="10">
        <f t="shared" si="48"/>
        <v>572</v>
      </c>
      <c r="J66" s="10">
        <f t="shared" si="48"/>
        <v>157</v>
      </c>
      <c r="K66" s="10">
        <f t="shared" si="48"/>
        <v>1196</v>
      </c>
      <c r="L66" s="10">
        <f t="shared" si="48"/>
        <v>660</v>
      </c>
      <c r="M66" s="10">
        <f t="shared" si="48"/>
        <v>51</v>
      </c>
      <c r="O66" s="10">
        <f t="shared" si="49"/>
        <v>18853.599999999999</v>
      </c>
      <c r="P66" s="10">
        <f t="shared" ref="P66:X66" si="54">P20+P43</f>
        <v>10236</v>
      </c>
      <c r="Q66" s="10">
        <f t="shared" si="54"/>
        <v>2920</v>
      </c>
      <c r="R66" s="10">
        <f t="shared" si="54"/>
        <v>2674</v>
      </c>
      <c r="S66" s="10">
        <f t="shared" si="54"/>
        <v>281</v>
      </c>
      <c r="T66" s="10">
        <f t="shared" si="54"/>
        <v>572</v>
      </c>
      <c r="U66" s="10">
        <f t="shared" si="54"/>
        <v>157</v>
      </c>
      <c r="V66" s="10">
        <f t="shared" si="54"/>
        <v>1196</v>
      </c>
      <c r="W66" s="10">
        <f t="shared" si="54"/>
        <v>714.6</v>
      </c>
      <c r="X66" s="10">
        <f t="shared" si="54"/>
        <v>103</v>
      </c>
    </row>
    <row r="67" spans="1:25" s="23" customFormat="1" ht="14.4" x14ac:dyDescent="0.3">
      <c r="A67" s="27" t="s">
        <v>36</v>
      </c>
      <c r="B67" s="9" t="s">
        <v>7</v>
      </c>
      <c r="D67" s="10">
        <f t="shared" si="48"/>
        <v>2</v>
      </c>
      <c r="E67" s="10">
        <f t="shared" si="48"/>
        <v>1</v>
      </c>
      <c r="F67" s="10">
        <f t="shared" si="48"/>
        <v>0</v>
      </c>
      <c r="G67" s="10">
        <f t="shared" si="48"/>
        <v>1</v>
      </c>
      <c r="H67" s="10">
        <f t="shared" si="48"/>
        <v>0</v>
      </c>
      <c r="I67" s="10">
        <f t="shared" si="48"/>
        <v>0</v>
      </c>
      <c r="J67" s="10">
        <f t="shared" si="48"/>
        <v>0</v>
      </c>
      <c r="K67" s="10">
        <f t="shared" si="48"/>
        <v>0</v>
      </c>
      <c r="L67" s="10">
        <f t="shared" si="48"/>
        <v>0</v>
      </c>
      <c r="M67" s="10">
        <f t="shared" si="48"/>
        <v>0</v>
      </c>
      <c r="O67" s="10">
        <f t="shared" si="49"/>
        <v>2</v>
      </c>
      <c r="P67" s="10">
        <f t="shared" ref="P67:X67" si="55">P21+P44</f>
        <v>1</v>
      </c>
      <c r="Q67" s="10">
        <f t="shared" si="55"/>
        <v>0</v>
      </c>
      <c r="R67" s="10">
        <f t="shared" si="55"/>
        <v>1</v>
      </c>
      <c r="S67" s="10">
        <f t="shared" si="55"/>
        <v>0</v>
      </c>
      <c r="T67" s="10">
        <f t="shared" si="55"/>
        <v>0</v>
      </c>
      <c r="U67" s="10">
        <f t="shared" si="55"/>
        <v>0</v>
      </c>
      <c r="V67" s="10">
        <f t="shared" si="55"/>
        <v>0</v>
      </c>
      <c r="W67" s="10">
        <f t="shared" si="55"/>
        <v>0</v>
      </c>
      <c r="X67" s="10">
        <f t="shared" si="55"/>
        <v>0</v>
      </c>
    </row>
    <row r="68" spans="1:25" s="23" customFormat="1" ht="14.4" x14ac:dyDescent="0.3">
      <c r="A68" s="20" t="s">
        <v>37</v>
      </c>
      <c r="B68" s="28" t="s">
        <v>8</v>
      </c>
      <c r="D68" s="10">
        <f t="shared" si="48"/>
        <v>619</v>
      </c>
      <c r="E68" s="10">
        <f t="shared" si="48"/>
        <v>239</v>
      </c>
      <c r="F68" s="10">
        <f t="shared" si="48"/>
        <v>166</v>
      </c>
      <c r="G68" s="10">
        <f t="shared" si="48"/>
        <v>148</v>
      </c>
      <c r="H68" s="10">
        <f t="shared" si="48"/>
        <v>1</v>
      </c>
      <c r="I68" s="10">
        <f t="shared" si="48"/>
        <v>16</v>
      </c>
      <c r="J68" s="10">
        <f t="shared" si="48"/>
        <v>1</v>
      </c>
      <c r="K68" s="10">
        <f t="shared" si="48"/>
        <v>47</v>
      </c>
      <c r="L68" s="10">
        <f t="shared" si="48"/>
        <v>1</v>
      </c>
      <c r="M68" s="10">
        <f t="shared" si="48"/>
        <v>0</v>
      </c>
      <c r="O68" s="10">
        <f t="shared" si="49"/>
        <v>520</v>
      </c>
      <c r="P68" s="10">
        <f t="shared" ref="P68:X68" si="56">P22+P45</f>
        <v>191</v>
      </c>
      <c r="Q68" s="10">
        <f t="shared" si="56"/>
        <v>160</v>
      </c>
      <c r="R68" s="10">
        <f t="shared" si="56"/>
        <v>124</v>
      </c>
      <c r="S68" s="10">
        <f t="shared" si="56"/>
        <v>1</v>
      </c>
      <c r="T68" s="10">
        <f t="shared" si="56"/>
        <v>23</v>
      </c>
      <c r="U68" s="10">
        <f t="shared" si="56"/>
        <v>1</v>
      </c>
      <c r="V68" s="10">
        <f t="shared" si="56"/>
        <v>19</v>
      </c>
      <c r="W68" s="10">
        <f t="shared" si="56"/>
        <v>1</v>
      </c>
      <c r="X68" s="10">
        <f t="shared" si="56"/>
        <v>0</v>
      </c>
    </row>
    <row r="69" spans="1:25" s="25" customFormat="1" ht="14.4" x14ac:dyDescent="0.3">
      <c r="A69" s="17" t="s">
        <v>38</v>
      </c>
      <c r="B69" s="28" t="s">
        <v>9</v>
      </c>
      <c r="C69" s="23"/>
      <c r="D69" s="10">
        <f t="shared" si="48"/>
        <v>3572</v>
      </c>
      <c r="E69" s="10">
        <f t="shared" si="48"/>
        <v>1756</v>
      </c>
      <c r="F69" s="10">
        <f t="shared" si="48"/>
        <v>584</v>
      </c>
      <c r="G69" s="10">
        <f t="shared" si="48"/>
        <v>712</v>
      </c>
      <c r="H69" s="10">
        <f t="shared" si="48"/>
        <v>58</v>
      </c>
      <c r="I69" s="10">
        <f t="shared" si="48"/>
        <v>135</v>
      </c>
      <c r="J69" s="10">
        <f t="shared" si="48"/>
        <v>13</v>
      </c>
      <c r="K69" s="10">
        <f t="shared" si="48"/>
        <v>226</v>
      </c>
      <c r="L69" s="10">
        <f t="shared" si="48"/>
        <v>60</v>
      </c>
      <c r="M69" s="10">
        <f t="shared" si="48"/>
        <v>28</v>
      </c>
      <c r="N69" s="23"/>
      <c r="O69" s="10">
        <f t="shared" si="49"/>
        <v>3727.7400000000002</v>
      </c>
      <c r="P69" s="10">
        <f t="shared" ref="P69:X69" si="57">P23+P46</f>
        <v>1828</v>
      </c>
      <c r="Q69" s="10">
        <f t="shared" si="57"/>
        <v>519</v>
      </c>
      <c r="R69" s="10">
        <f t="shared" si="57"/>
        <v>755</v>
      </c>
      <c r="S69" s="10">
        <f t="shared" si="57"/>
        <v>60</v>
      </c>
      <c r="T69" s="10">
        <f t="shared" si="57"/>
        <v>98</v>
      </c>
      <c r="U69" s="10">
        <f t="shared" si="57"/>
        <v>13</v>
      </c>
      <c r="V69" s="10">
        <f t="shared" si="57"/>
        <v>235</v>
      </c>
      <c r="W69" s="10">
        <f t="shared" si="57"/>
        <v>140.05000000000001</v>
      </c>
      <c r="X69" s="10">
        <f t="shared" si="57"/>
        <v>79.69</v>
      </c>
      <c r="Y69" s="23"/>
    </row>
    <row r="70" spans="1:25" s="23" customFormat="1" ht="14.4" x14ac:dyDescent="0.3">
      <c r="A70" s="30" t="s">
        <v>15</v>
      </c>
      <c r="B70" s="31"/>
      <c r="C70" s="32"/>
      <c r="D70" s="6">
        <f>D53-D60</f>
        <v>-21000</v>
      </c>
      <c r="E70" s="6">
        <f t="shared" ref="E70" si="58">E53-E60</f>
        <v>-4109</v>
      </c>
      <c r="F70" s="6">
        <f t="shared" ref="F70:M70" si="59">F53-F60</f>
        <v>-6913</v>
      </c>
      <c r="G70" s="6">
        <f t="shared" si="59"/>
        <v>-1640</v>
      </c>
      <c r="H70" s="6">
        <f t="shared" si="59"/>
        <v>-873</v>
      </c>
      <c r="I70" s="6">
        <f t="shared" si="59"/>
        <v>-3376</v>
      </c>
      <c r="J70" s="6">
        <f t="shared" si="59"/>
        <v>-316</v>
      </c>
      <c r="K70" s="6">
        <f t="shared" si="59"/>
        <v>-3044</v>
      </c>
      <c r="L70" s="6">
        <f t="shared" si="59"/>
        <v>-464</v>
      </c>
      <c r="M70" s="6">
        <f t="shared" si="59"/>
        <v>-265</v>
      </c>
      <c r="N70" s="32"/>
      <c r="O70" s="6">
        <f>O53-O60</f>
        <v>-21000.000000000015</v>
      </c>
      <c r="P70" s="6">
        <f t="shared" ref="P70:X70" si="60">P53-P60</f>
        <v>-5428.9500000000044</v>
      </c>
      <c r="Q70" s="6">
        <f t="shared" si="60"/>
        <v>-7510.25</v>
      </c>
      <c r="R70" s="6">
        <f t="shared" si="60"/>
        <v>-901.13999999999942</v>
      </c>
      <c r="S70" s="6">
        <f t="shared" si="60"/>
        <v>-602.70000000000005</v>
      </c>
      <c r="T70" s="6">
        <f t="shared" si="60"/>
        <v>-3622.34</v>
      </c>
      <c r="U70" s="6">
        <f t="shared" si="60"/>
        <v>-7.6500000000000909</v>
      </c>
      <c r="V70" s="6">
        <f t="shared" si="60"/>
        <v>-2049.3600000000006</v>
      </c>
      <c r="W70" s="6">
        <f t="shared" si="60"/>
        <v>-189.18000000000029</v>
      </c>
      <c r="X70" s="6">
        <f t="shared" si="60"/>
        <v>-688.43000000000006</v>
      </c>
      <c r="Y70" s="32"/>
    </row>
    <row r="71" spans="1:25" s="23" customFormat="1" ht="14.4" x14ac:dyDescent="0.3">
      <c r="A71" s="33" t="s">
        <v>12</v>
      </c>
      <c r="B71" s="34"/>
      <c r="C71" s="32"/>
      <c r="D71" s="35">
        <f>D25+D48</f>
        <v>21000</v>
      </c>
      <c r="E71" s="35">
        <f t="shared" ref="E71" si="61">E25+E48</f>
        <v>4109</v>
      </c>
      <c r="F71" s="35">
        <f t="shared" ref="F71:M71" si="62">F25+F48</f>
        <v>6913</v>
      </c>
      <c r="G71" s="35">
        <f t="shared" si="62"/>
        <v>1640</v>
      </c>
      <c r="H71" s="35">
        <f t="shared" si="62"/>
        <v>873</v>
      </c>
      <c r="I71" s="35">
        <f t="shared" si="62"/>
        <v>3376</v>
      </c>
      <c r="J71" s="35">
        <f t="shared" si="62"/>
        <v>316</v>
      </c>
      <c r="K71" s="35">
        <f t="shared" si="62"/>
        <v>3044</v>
      </c>
      <c r="L71" s="35">
        <f t="shared" si="62"/>
        <v>464</v>
      </c>
      <c r="M71" s="35">
        <f t="shared" si="62"/>
        <v>265</v>
      </c>
      <c r="N71" s="32"/>
      <c r="O71" s="35">
        <f>O25+O48</f>
        <v>21000.000000000004</v>
      </c>
      <c r="P71" s="35">
        <f t="shared" ref="P71:X71" si="63">P25+P48</f>
        <v>5428.95</v>
      </c>
      <c r="Q71" s="35">
        <f t="shared" si="63"/>
        <v>7510.25</v>
      </c>
      <c r="R71" s="35">
        <f t="shared" si="63"/>
        <v>901.14</v>
      </c>
      <c r="S71" s="35">
        <f t="shared" si="63"/>
        <v>602.70000000000005</v>
      </c>
      <c r="T71" s="35">
        <f t="shared" si="63"/>
        <v>3622.34</v>
      </c>
      <c r="U71" s="35">
        <f t="shared" si="63"/>
        <v>7.65</v>
      </c>
      <c r="V71" s="35">
        <f t="shared" si="63"/>
        <v>2049.36</v>
      </c>
      <c r="W71" s="35">
        <f t="shared" si="63"/>
        <v>189.18</v>
      </c>
      <c r="X71" s="35">
        <f t="shared" si="63"/>
        <v>688.43</v>
      </c>
      <c r="Y71" s="32"/>
    </row>
    <row r="72" spans="1:25" s="23" customFormat="1" ht="15.6" x14ac:dyDescent="0.3">
      <c r="A72" s="46" t="s">
        <v>39</v>
      </c>
      <c r="B72" s="47"/>
      <c r="D72" s="24">
        <f>D70+D71</f>
        <v>0</v>
      </c>
      <c r="E72" s="24">
        <f t="shared" ref="E72" si="64">E70+E71</f>
        <v>0</v>
      </c>
      <c r="F72" s="24">
        <f t="shared" ref="F72" si="65">F70+F71</f>
        <v>0</v>
      </c>
      <c r="G72" s="24">
        <f t="shared" ref="G72" si="66">G70+G71</f>
        <v>0</v>
      </c>
      <c r="H72" s="24">
        <f t="shared" ref="H72" si="67">H70+H71</f>
        <v>0</v>
      </c>
      <c r="I72" s="24">
        <f t="shared" ref="I72" si="68">I70+I71</f>
        <v>0</v>
      </c>
      <c r="J72" s="24">
        <f t="shared" ref="J72" si="69">J70+J71</f>
        <v>0</v>
      </c>
      <c r="K72" s="24">
        <f t="shared" ref="K72" si="70">K70+K71</f>
        <v>0</v>
      </c>
      <c r="L72" s="24">
        <f t="shared" ref="L72" si="71">L70+L71</f>
        <v>0</v>
      </c>
      <c r="M72" s="24">
        <f t="shared" ref="M72" si="72">M70+M71</f>
        <v>0</v>
      </c>
      <c r="O72" s="24">
        <f>O70+O71</f>
        <v>0</v>
      </c>
      <c r="P72" s="24">
        <f t="shared" ref="P72:X72" si="73">P70+P71</f>
        <v>0</v>
      </c>
      <c r="Q72" s="24">
        <f t="shared" si="73"/>
        <v>0</v>
      </c>
      <c r="R72" s="24">
        <f t="shared" si="73"/>
        <v>0</v>
      </c>
      <c r="S72" s="24">
        <f t="shared" si="73"/>
        <v>0</v>
      </c>
      <c r="T72" s="24">
        <f t="shared" si="73"/>
        <v>0</v>
      </c>
      <c r="U72" s="24">
        <f t="shared" si="73"/>
        <v>-9.0594198809412774E-14</v>
      </c>
      <c r="V72" s="24">
        <f t="shared" si="73"/>
        <v>0</v>
      </c>
      <c r="W72" s="24">
        <f t="shared" si="73"/>
        <v>-2.8421709430404007E-13</v>
      </c>
      <c r="X72" s="24">
        <f t="shared" si="73"/>
        <v>0</v>
      </c>
    </row>
    <row r="73" spans="1:25" x14ac:dyDescent="0.25"/>
    <row r="74" spans="1:25" x14ac:dyDescent="0.25"/>
    <row r="75" spans="1:25" x14ac:dyDescent="0.25"/>
    <row r="76" spans="1:25" x14ac:dyDescent="0.25"/>
    <row r="77" spans="1:25" x14ac:dyDescent="0.25"/>
    <row r="78" spans="1:25" x14ac:dyDescent="0.25"/>
    <row r="79" spans="1:25" x14ac:dyDescent="0.25"/>
    <row r="80" spans="1:2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27">
    <mergeCell ref="A27:B27"/>
    <mergeCell ref="A1:Y1"/>
    <mergeCell ref="A3:B3"/>
    <mergeCell ref="D3:M3"/>
    <mergeCell ref="O3:X3"/>
    <mergeCell ref="A4:B4"/>
    <mergeCell ref="D4:M4"/>
    <mergeCell ref="O4:X4"/>
    <mergeCell ref="A6:B6"/>
    <mergeCell ref="A7:B7"/>
    <mergeCell ref="A14:B14"/>
    <mergeCell ref="A26:B26"/>
    <mergeCell ref="D51:M51"/>
    <mergeCell ref="O51:X51"/>
    <mergeCell ref="A52:B52"/>
    <mergeCell ref="A28:B28"/>
    <mergeCell ref="D28:M28"/>
    <mergeCell ref="O28:X28"/>
    <mergeCell ref="A29:B29"/>
    <mergeCell ref="A30:B30"/>
    <mergeCell ref="A37:B37"/>
    <mergeCell ref="A53:B53"/>
    <mergeCell ref="A60:B60"/>
    <mergeCell ref="A72:B72"/>
    <mergeCell ref="A49:B49"/>
    <mergeCell ref="A50:B50"/>
    <mergeCell ref="A51:B51"/>
  </mergeCells>
  <printOptions horizontalCentered="1" verticalCentered="1"/>
  <pageMargins left="0.15748031496062992" right="3.937007874015748E-2" top="0.78740157480314965" bottom="0.78740157480314965" header="0" footer="0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2018-08-14T07:11:00Z</cp:lastPrinted>
  <dcterms:created xsi:type="dcterms:W3CDTF">2017-02-23T12:10:09Z</dcterms:created>
  <dcterms:modified xsi:type="dcterms:W3CDTF">2018-10-23T07:11:31Z</dcterms:modified>
</cp:coreProperties>
</file>