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o6\Desktop\"/>
    </mc:Choice>
  </mc:AlternateContent>
  <bookViews>
    <workbookView xWindow="0" yWindow="0" windowWidth="23250" windowHeight="12450"/>
  </bookViews>
  <sheets>
    <sheet name="Vyhodnocení hospodaření PO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3" l="1"/>
  <c r="D39" i="3" l="1"/>
  <c r="I26" i="3"/>
  <c r="D36" i="3"/>
  <c r="H22" i="3"/>
  <c r="E22" i="3"/>
  <c r="G22" i="3"/>
  <c r="F24" i="3" l="1"/>
  <c r="F34" i="3"/>
  <c r="F33" i="3"/>
  <c r="F32" i="3"/>
  <c r="F31" i="3"/>
  <c r="F30" i="3"/>
  <c r="F29" i="3"/>
  <c r="F28" i="3"/>
  <c r="F27" i="3"/>
  <c r="F25" i="3"/>
  <c r="F23" i="3"/>
  <c r="F21" i="3"/>
  <c r="F20" i="3"/>
  <c r="F19" i="3"/>
  <c r="F18" i="3"/>
  <c r="F17" i="3"/>
  <c r="F16" i="3"/>
  <c r="F15" i="3"/>
  <c r="F14" i="3"/>
  <c r="R53" i="3"/>
  <c r="R50" i="3"/>
  <c r="K56" i="3"/>
  <c r="K51" i="3"/>
  <c r="D61" i="3"/>
  <c r="D54" i="3"/>
  <c r="D63" i="3" l="1"/>
  <c r="K58" i="3"/>
  <c r="H36" i="3" l="1"/>
  <c r="G36" i="3"/>
  <c r="E36" i="3"/>
  <c r="I36" i="3" l="1"/>
  <c r="D22" i="3" l="1"/>
  <c r="F22" i="3" l="1"/>
  <c r="I43" i="3"/>
  <c r="F43" i="3"/>
  <c r="I42" i="3"/>
  <c r="F42" i="3"/>
  <c r="I41" i="3"/>
  <c r="F41" i="3"/>
  <c r="H40" i="3"/>
  <c r="H35" i="3" s="1"/>
  <c r="G40" i="3"/>
  <c r="G35" i="3" s="1"/>
  <c r="E40" i="3"/>
  <c r="E35" i="3" s="1"/>
  <c r="D40" i="3"/>
  <c r="D35" i="3" s="1"/>
  <c r="I34" i="3"/>
  <c r="I33" i="3"/>
  <c r="I32" i="3"/>
  <c r="I31" i="3"/>
  <c r="I30" i="3"/>
  <c r="I29" i="3"/>
  <c r="I28" i="3"/>
  <c r="I27" i="3"/>
  <c r="I25" i="3"/>
  <c r="I24" i="3"/>
  <c r="I23" i="3"/>
  <c r="I21" i="3"/>
  <c r="I20" i="3"/>
  <c r="I19" i="3"/>
  <c r="I18" i="3"/>
  <c r="I17" i="3"/>
  <c r="I16" i="3"/>
  <c r="I15" i="3"/>
  <c r="I14" i="3"/>
  <c r="I35" i="3" l="1"/>
  <c r="H37" i="3"/>
  <c r="H39" i="3" s="1"/>
  <c r="I40" i="3"/>
  <c r="F36" i="3"/>
  <c r="F35" i="3"/>
  <c r="E37" i="3"/>
  <c r="E39" i="3" s="1"/>
  <c r="I22" i="3"/>
  <c r="I38" i="3"/>
  <c r="F40" i="3"/>
  <c r="G37" i="3"/>
  <c r="D37" i="3"/>
  <c r="F38" i="3"/>
  <c r="F37" i="3" l="1"/>
  <c r="F39" i="3"/>
  <c r="I37" i="3"/>
  <c r="G39" i="3"/>
  <c r="I39" i="3" s="1"/>
</calcChain>
</file>

<file path=xl/sharedStrings.xml><?xml version="1.0" encoding="utf-8"?>
<sst xmlns="http://schemas.openxmlformats.org/spreadsheetml/2006/main" count="130" uniqueCount="124">
  <si>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</si>
  <si>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</si>
  <si>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</si>
  <si>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</si>
  <si>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</si>
  <si>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</si>
  <si>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</si>
  <si>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</si>
  <si>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</si>
  <si>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</si>
  <si>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</si>
  <si>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</si>
  <si>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</si>
  <si>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</si>
  <si>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</si>
  <si>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</si>
  <si>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</si>
  <si>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</si>
  <si>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</si>
  <si>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</si>
  <si>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</si>
  <si>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</si>
  <si>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</si>
  <si>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</si>
  <si>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</si>
  <si>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</si>
  <si>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</si>
  <si>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</si>
  <si>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</si>
  <si>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</si>
  <si>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</si>
  <si>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</si>
  <si>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</si>
  <si>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</si>
  <si>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</si>
  <si>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</si>
  <si>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</si>
  <si>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</si>
  <si>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</si>
  <si>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</si>
  <si>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</si>
  <si>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</si>
  <si>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</si>
  <si>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</si>
  <si>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</si>
  <si>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</si>
  <si>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</si>
  <si>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</si>
  <si>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</si>
  <si>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</si>
  <si>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</si>
  <si>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</si>
  <si>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</si>
  <si>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</si>
  <si>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</si>
  <si>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</si>
  <si>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</si>
  <si>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</si>
  <si>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</si>
  <si>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</si>
  <si>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</si>
  <si>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</si>
  <si>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</si>
  <si>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</si>
  <si>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</si>
  <si>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</si>
  <si>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</si>
  <si>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</si>
  <si>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</si>
  <si>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</si>
  <si>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</si>
  <si>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</si>
  <si>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</si>
  <si>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</si>
  <si>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</si>
  <si>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</si>
  <si>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</si>
  <si>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</si>
  <si>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</si>
  <si>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</si>
  <si>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</si>
  <si>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</si>
  <si>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</si>
  <si>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</si>
  <si>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</si>
  <si>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</si>
  <si>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</si>
  <si>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</si>
  <si>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</si>
  <si>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</si>
  <si>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</si>
  <si>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</si>
  <si>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</si>
  <si>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</si>
  <si>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</si>
  <si>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</si>
  <si>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</si>
  <si>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</si>
  <si>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</si>
  <si>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</si>
  <si>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</si>
  <si>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na rok X</t>
  </si>
  <si>
    <t>Tržby  601-609</t>
  </si>
  <si>
    <t xml:space="preserve">Stav investičního fondu </t>
  </si>
  <si>
    <t xml:space="preserve">Stav rezervního fondu </t>
  </si>
  <si>
    <t>Plán fondu odměn</t>
  </si>
  <si>
    <t>Provozní dotace z jiných zdrojů (mimo SMCH)</t>
  </si>
  <si>
    <r>
      <t xml:space="preserve">Název organizace: </t>
    </r>
    <r>
      <rPr>
        <b/>
        <sz val="11"/>
        <color theme="1"/>
        <rFont val="Calibri"/>
        <family val="2"/>
        <charset val="238"/>
        <scheme val="minor"/>
      </rPr>
      <t>Městské lesy Chomutov, p.o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</si>
  <si>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IČO: </t>
    </r>
    <r>
      <rPr>
        <b/>
        <sz val="11"/>
        <color theme="1"/>
        <rFont val="Calibri"/>
        <family val="2"/>
        <charset val="238"/>
        <scheme val="minor"/>
      </rPr>
      <t>46790080</t>
    </r>
  </si>
  <si>
    <r>
      <t xml:space="preserve">Sídlo: </t>
    </r>
    <r>
      <rPr>
        <b/>
        <sz val="11"/>
        <color theme="1"/>
        <rFont val="Calibri"/>
        <family val="2"/>
        <charset val="238"/>
        <scheme val="minor"/>
      </rPr>
      <t>Hora Svatého Šebestiána 90, 431 82</t>
    </r>
  </si>
  <si>
    <t>Aktivace oběžného majetku</t>
  </si>
  <si>
    <t>30.</t>
  </si>
  <si>
    <t>Jméno: Ing. Veronika Purkrábek</t>
  </si>
  <si>
    <t>Jméno: Petr Markes</t>
  </si>
  <si>
    <t>Poslední upravený rozpočet X</t>
  </si>
  <si>
    <t>Sestavil dne: 20. 11. 2017</t>
  </si>
  <si>
    <t>Schválil dne: 20. 11. 2017</t>
  </si>
  <si>
    <t>Komentář k úpravě rozpočtu:</t>
  </si>
  <si>
    <t>Úprava schváleného rozpočtu spočívá ve zvýšení příjmů organizace o částku 4 796,00 tis. Kč.</t>
  </si>
  <si>
    <t>Zdrojem příjmů je: příspěvek na hospodaření v lesích Ústeckého kraje poskytovaný Krajským úřadem</t>
  </si>
  <si>
    <t xml:space="preserve">Ústeckého kraje, finanční příspěvek na obnovu lesa poškozených imisemi a lesů chřadnoucích </t>
  </si>
  <si>
    <t>vinou antropogenních vlivů poskytovaný Ministerstvem zemědělství, náhrada újmy za omezenené</t>
  </si>
  <si>
    <t>hospodaření v lesích poskytovaná Agenturou ochrany přírody a krajiny ČR.</t>
  </si>
  <si>
    <t>Úprava schváleného rozpočtu č. 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</si>
</sst>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5" xfId="0" applyFont="1" applyBorder="1"/>
    <xf numFmtId="164" fontId="2" fillId="0" borderId="17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5" fillId="0" borderId="17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1" fillId="0" borderId="26" xfId="0" applyFont="1" applyBorder="1" applyAlignment="1">
      <alignment horizontal="left"/>
    </xf>
    <xf numFmtId="164" fontId="1" fillId="0" borderId="14" xfId="0" applyNumberFormat="1" applyFont="1" applyBorder="1"/>
    <xf numFmtId="164" fontId="2" fillId="0" borderId="30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3" xfId="0" applyNumberFormat="1" applyFont="1" applyBorder="1"/>
    <xf numFmtId="164" fontId="5" fillId="0" borderId="8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4" xfId="0" applyNumberFormat="1" applyBorder="1"/>
    <xf numFmtId="164" fontId="0" fillId="0" borderId="10" xfId="0" applyNumberForma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5" fillId="0" borderId="29" xfId="0" applyNumberFormat="1" applyFont="1" applyBorder="1" applyAlignment="1">
      <alignment horizontal="right"/>
    </xf>
    <xf numFmtId="10" fontId="0" fillId="0" borderId="0" xfId="0" applyNumberFormat="1" applyFont="1"/>
    <xf numFmtId="164" fontId="2" fillId="0" borderId="18" xfId="0" applyNumberFormat="1" applyFont="1" applyBorder="1" applyAlignment="1">
      <alignment horizontal="right"/>
    </xf>
    <xf numFmtId="0" fontId="7" fillId="0" borderId="25" xfId="0" applyFont="1" applyBorder="1"/>
    <xf numFmtId="0" fontId="7" fillId="0" borderId="25" xfId="0" applyFont="1" applyBorder="1" applyAlignment="1">
      <alignment horizontal="left" indent="5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8" fillId="3" borderId="25" xfId="0" applyFont="1" applyFill="1" applyBorder="1"/>
    <xf numFmtId="0" fontId="7" fillId="0" borderId="25" xfId="0" applyFont="1" applyBorder="1" applyAlignment="1">
      <alignment horizontal="left"/>
    </xf>
    <xf numFmtId="164" fontId="1" fillId="3" borderId="3" xfId="0" applyNumberFormat="1" applyFont="1" applyFill="1" applyBorder="1"/>
    <xf numFmtId="164" fontId="1" fillId="2" borderId="1" xfId="0" applyNumberFormat="1" applyFont="1" applyFill="1" applyBorder="1"/>
    <xf numFmtId="164" fontId="2" fillId="0" borderId="16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1" fillId="0" borderId="31" xfId="0" applyNumberFormat="1" applyFont="1" applyBorder="1"/>
    <xf numFmtId="164" fontId="0" fillId="0" borderId="31" xfId="0" applyNumberFormat="1" applyBorder="1"/>
    <xf numFmtId="164" fontId="1" fillId="3" borderId="31" xfId="0" applyNumberFormat="1" applyFont="1" applyFill="1" applyBorder="1"/>
    <xf numFmtId="164" fontId="1" fillId="0" borderId="9" xfId="0" applyNumberFormat="1" applyFont="1" applyBorder="1"/>
    <xf numFmtId="164" fontId="1" fillId="0" borderId="6" xfId="0" applyNumberFormat="1" applyFont="1" applyBorder="1"/>
    <xf numFmtId="164" fontId="0" fillId="0" borderId="9" xfId="0" applyNumberForma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0" fontId="6" fillId="0" borderId="0" xfId="0" applyNumberFormat="1" applyFon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164" fontId="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0" fontId="9" fillId="0" borderId="0" xfId="1" applyBorder="1"/>
    <xf numFmtId="0" fontId="2" fillId="0" borderId="17" xfId="0" applyFont="1" applyBorder="1" applyAlignment="1">
      <alignment horizontal="center"/>
    </xf>
    <xf numFmtId="164" fontId="1" fillId="0" borderId="31" xfId="0" applyNumberFormat="1" applyFont="1" applyBorder="1" applyAlignment="1">
      <alignment horizontal="right"/>
    </xf>
    <xf numFmtId="164" fontId="1" fillId="0" borderId="32" xfId="0" applyNumberFormat="1" applyFont="1" applyBorder="1"/>
    <xf numFmtId="0" fontId="1" fillId="0" borderId="0" xfId="0" applyFont="1" applyBorder="1" applyAlignment="1"/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right"/>
    </xf>
    <xf numFmtId="164" fontId="10" fillId="0" borderId="18" xfId="0" applyNumberFormat="1" applyFont="1" applyBorder="1" applyAlignment="1">
      <alignment horizontal="right"/>
    </xf>
  </cellXfs>
  <cellStyles count="2">
    <cellStyle name="Normální" xfId="0" builtinId="0"/>
    <cellStyle name="Normální 2" xfId="1"/>
  </cellStyles>
  <dxfs count="2">
    <dxf>
      <font>
        <color theme="0"/>
      </font>
      <numFmt numFmtId="165" formatCode=";;;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9"/>
  <sheetViews>
    <sheetView showGridLines="0" tabSelected="1" zoomScaleNormal="100" workbookViewId="0">
      <selection activeCell="J10" sqref="J10"/>
    </sheetView>
  </sheetViews>
  <sheetFormatPr defaultColWidth="0" defaultRowHeight="15" zeroHeight="1" x14ac:dyDescent="0.25"/>
  <cols>
    <col min="1" max="1" width="4.5703125" customWidth="1"/>
    <col min="2" max="2" width="9.28515625" customWidth="1"/>
    <col min="3" max="3" width="50.5703125" bestFit="1" customWidth="1"/>
    <col min="4" max="12" width="11.7109375" customWidth="1"/>
    <col min="13" max="13" width="11.7109375" style="39" customWidth="1"/>
    <col min="14" max="19" width="9.28515625" customWidth="1"/>
    <col min="20" max="16384" width="9.28515625" hidden="1"/>
  </cols>
  <sheetData>
    <row r="1" spans="2:19" x14ac:dyDescent="0.25"/>
    <row r="2" spans="2:19" x14ac:dyDescent="0.25"/>
    <row r="3" spans="2:19" ht="21" x14ac:dyDescent="0.35">
      <c r="B3" s="2" t="s">
        <v>123</v>
      </c>
    </row>
    <row r="4" spans="2:19" x14ac:dyDescent="0.25"/>
    <row r="5" spans="2:19" x14ac:dyDescent="0.25">
      <c r="B5" t="s">
        <v>107</v>
      </c>
    </row>
    <row r="6" spans="2:19" x14ac:dyDescent="0.25">
      <c r="B6" t="s">
        <v>108</v>
      </c>
    </row>
    <row r="7" spans="2:19" x14ac:dyDescent="0.25">
      <c r="B7" t="s">
        <v>109</v>
      </c>
    </row>
    <row r="8" spans="2:19" x14ac:dyDescent="0.25"/>
    <row r="9" spans="2:19" x14ac:dyDescent="0.25">
      <c r="B9" s="1" t="s">
        <v>68</v>
      </c>
    </row>
    <row r="10" spans="2:19" ht="15.75" thickBot="1" x14ac:dyDescent="0.3">
      <c r="E10">
        <v>2017</v>
      </c>
      <c r="H10">
        <v>2017</v>
      </c>
    </row>
    <row r="11" spans="2:19" x14ac:dyDescent="0.25">
      <c r="B11" s="90" t="s">
        <v>40</v>
      </c>
      <c r="C11" s="92" t="s">
        <v>41</v>
      </c>
      <c r="D11" s="94" t="s">
        <v>101</v>
      </c>
      <c r="E11" s="95"/>
      <c r="F11" s="96"/>
      <c r="G11" s="94" t="s">
        <v>114</v>
      </c>
      <c r="H11" s="95"/>
      <c r="I11" s="96"/>
      <c r="J11" s="80"/>
      <c r="K11" s="97"/>
      <c r="L11" s="97"/>
      <c r="M11" s="97"/>
      <c r="N11" s="97"/>
      <c r="O11" s="97"/>
      <c r="P11" s="97"/>
      <c r="Q11" s="97"/>
      <c r="R11" s="97"/>
      <c r="S11" s="97"/>
    </row>
    <row r="12" spans="2:19" ht="43.9" customHeight="1" thickBot="1" x14ac:dyDescent="0.3">
      <c r="B12" s="91"/>
      <c r="C12" s="93"/>
      <c r="D12" s="5" t="s">
        <v>42</v>
      </c>
      <c r="E12" s="6" t="s">
        <v>43</v>
      </c>
      <c r="F12" s="7" t="s">
        <v>44</v>
      </c>
      <c r="G12" s="5" t="s">
        <v>42</v>
      </c>
      <c r="H12" s="6" t="s">
        <v>43</v>
      </c>
      <c r="I12" s="7" t="s">
        <v>44</v>
      </c>
      <c r="J12" s="67"/>
      <c r="K12" s="98"/>
      <c r="L12" s="98"/>
      <c r="M12" s="98"/>
      <c r="N12" s="98"/>
      <c r="O12" s="98"/>
      <c r="P12" s="98"/>
      <c r="Q12" s="98"/>
      <c r="R12" s="98"/>
      <c r="S12" s="98"/>
    </row>
    <row r="13" spans="2:19" x14ac:dyDescent="0.25">
      <c r="B13" s="11"/>
      <c r="C13" s="14" t="s">
        <v>45</v>
      </c>
      <c r="D13" s="8" t="s">
        <v>46</v>
      </c>
      <c r="E13" s="9" t="s">
        <v>47</v>
      </c>
      <c r="F13" s="10" t="s">
        <v>49</v>
      </c>
      <c r="G13" s="3" t="s">
        <v>48</v>
      </c>
      <c r="H13" s="4" t="s">
        <v>85</v>
      </c>
      <c r="I13" s="77" t="s">
        <v>86</v>
      </c>
      <c r="J13" s="68"/>
      <c r="K13" s="81" t="s">
        <v>117</v>
      </c>
      <c r="L13" s="68"/>
      <c r="M13" s="69"/>
    </row>
    <row r="14" spans="2:19" x14ac:dyDescent="0.25">
      <c r="B14" s="12" t="s">
        <v>0</v>
      </c>
      <c r="C14" s="15" t="s">
        <v>102</v>
      </c>
      <c r="D14" s="40">
        <v>4465</v>
      </c>
      <c r="E14" s="57">
        <v>0</v>
      </c>
      <c r="F14" s="21">
        <f>D14+E14</f>
        <v>4465</v>
      </c>
      <c r="G14" s="59">
        <v>5283</v>
      </c>
      <c r="H14" s="57">
        <v>0</v>
      </c>
      <c r="I14" s="21">
        <f>G14+H14</f>
        <v>5283</v>
      </c>
      <c r="J14" s="70"/>
      <c r="K14" s="82" t="s">
        <v>118</v>
      </c>
      <c r="L14" s="70"/>
      <c r="M14" s="71"/>
    </row>
    <row r="15" spans="2:19" x14ac:dyDescent="0.25">
      <c r="B15" s="12" t="s">
        <v>1</v>
      </c>
      <c r="C15" s="41" t="s">
        <v>88</v>
      </c>
      <c r="D15" s="99">
        <v>0</v>
      </c>
      <c r="E15" s="58">
        <v>0</v>
      </c>
      <c r="F15" s="21">
        <f t="shared" ref="F15:F34" si="0">D15+E15</f>
        <v>0</v>
      </c>
      <c r="G15" s="60">
        <v>0</v>
      </c>
      <c r="H15" s="58">
        <v>0</v>
      </c>
      <c r="I15" s="21">
        <f t="shared" ref="I15:I36" si="1">G15+H15</f>
        <v>0</v>
      </c>
      <c r="J15" s="72"/>
      <c r="K15" s="73" t="s">
        <v>119</v>
      </c>
      <c r="L15" s="70"/>
      <c r="M15" s="71"/>
    </row>
    <row r="16" spans="2:19" x14ac:dyDescent="0.25">
      <c r="B16" s="12" t="s">
        <v>3</v>
      </c>
      <c r="C16" s="54" t="s">
        <v>106</v>
      </c>
      <c r="D16" s="100">
        <v>4000</v>
      </c>
      <c r="E16" s="57">
        <v>0</v>
      </c>
      <c r="F16" s="21">
        <f t="shared" si="0"/>
        <v>4000</v>
      </c>
      <c r="G16" s="59">
        <v>3812</v>
      </c>
      <c r="H16" s="57">
        <v>0</v>
      </c>
      <c r="I16" s="21">
        <f t="shared" si="1"/>
        <v>3812</v>
      </c>
      <c r="J16" s="70"/>
      <c r="K16" s="82" t="s">
        <v>120</v>
      </c>
      <c r="L16" s="70"/>
      <c r="M16" s="71"/>
    </row>
    <row r="17" spans="2:13" x14ac:dyDescent="0.25">
      <c r="B17" s="12" t="s">
        <v>5</v>
      </c>
      <c r="C17" s="41" t="s">
        <v>89</v>
      </c>
      <c r="D17" s="100">
        <v>0</v>
      </c>
      <c r="E17" s="57">
        <v>0</v>
      </c>
      <c r="F17" s="21">
        <f t="shared" si="0"/>
        <v>0</v>
      </c>
      <c r="G17" s="59">
        <v>0</v>
      </c>
      <c r="H17" s="57">
        <v>0</v>
      </c>
      <c r="I17" s="21">
        <f t="shared" si="1"/>
        <v>0</v>
      </c>
      <c r="J17" s="70"/>
      <c r="K17" s="82" t="s">
        <v>121</v>
      </c>
      <c r="L17" s="70"/>
      <c r="M17" s="71"/>
    </row>
    <row r="18" spans="2:13" x14ac:dyDescent="0.25">
      <c r="B18" s="12" t="s">
        <v>7</v>
      </c>
      <c r="C18" s="16" t="s">
        <v>90</v>
      </c>
      <c r="D18" s="40">
        <v>100</v>
      </c>
      <c r="E18" s="57">
        <v>0</v>
      </c>
      <c r="F18" s="21">
        <f t="shared" si="0"/>
        <v>100</v>
      </c>
      <c r="G18" s="59">
        <v>0</v>
      </c>
      <c r="H18" s="57">
        <v>0</v>
      </c>
      <c r="I18" s="21">
        <f t="shared" si="1"/>
        <v>0</v>
      </c>
      <c r="J18" s="70"/>
      <c r="K18" s="82" t="s">
        <v>122</v>
      </c>
      <c r="L18" s="70"/>
      <c r="M18" s="71"/>
    </row>
    <row r="19" spans="2:13" x14ac:dyDescent="0.25">
      <c r="B19" s="12" t="s">
        <v>9</v>
      </c>
      <c r="C19" s="17" t="s">
        <v>2</v>
      </c>
      <c r="D19" s="22">
        <v>217</v>
      </c>
      <c r="E19" s="23">
        <v>0</v>
      </c>
      <c r="F19" s="21">
        <f t="shared" si="0"/>
        <v>217</v>
      </c>
      <c r="G19" s="60">
        <v>217</v>
      </c>
      <c r="H19" s="23">
        <v>0</v>
      </c>
      <c r="I19" s="21">
        <f t="shared" si="1"/>
        <v>217</v>
      </c>
      <c r="J19" s="72"/>
      <c r="K19" s="73"/>
      <c r="L19" s="70"/>
      <c r="M19" s="71"/>
    </row>
    <row r="20" spans="2:13" x14ac:dyDescent="0.25">
      <c r="B20" s="12" t="s">
        <v>11</v>
      </c>
      <c r="C20" s="17" t="s">
        <v>4</v>
      </c>
      <c r="D20" s="22">
        <v>0</v>
      </c>
      <c r="E20" s="23">
        <v>0</v>
      </c>
      <c r="F20" s="21">
        <f t="shared" si="0"/>
        <v>0</v>
      </c>
      <c r="G20" s="60">
        <v>0</v>
      </c>
      <c r="H20" s="23">
        <v>0</v>
      </c>
      <c r="I20" s="21">
        <f t="shared" si="1"/>
        <v>0</v>
      </c>
      <c r="J20" s="72"/>
      <c r="K20" s="73"/>
      <c r="L20" s="70"/>
      <c r="M20" s="71"/>
    </row>
    <row r="21" spans="2:13" x14ac:dyDescent="0.25">
      <c r="B21" s="12" t="s">
        <v>13</v>
      </c>
      <c r="C21" s="18" t="s">
        <v>6</v>
      </c>
      <c r="D21" s="22">
        <v>27</v>
      </c>
      <c r="E21" s="23">
        <v>0</v>
      </c>
      <c r="F21" s="21">
        <f t="shared" si="0"/>
        <v>27</v>
      </c>
      <c r="G21" s="60">
        <v>27</v>
      </c>
      <c r="H21" s="23">
        <v>0</v>
      </c>
      <c r="I21" s="21">
        <f t="shared" si="1"/>
        <v>27</v>
      </c>
      <c r="J21" s="72"/>
      <c r="K21" s="73"/>
      <c r="L21" s="70"/>
      <c r="M21" s="71"/>
    </row>
    <row r="22" spans="2:13" x14ac:dyDescent="0.25">
      <c r="B22" s="13" t="s">
        <v>15</v>
      </c>
      <c r="C22" s="19" t="s">
        <v>8</v>
      </c>
      <c r="D22" s="24">
        <f>SUM(D14:D19)</f>
        <v>8782</v>
      </c>
      <c r="E22" s="24">
        <f>SUM(E14:E21)</f>
        <v>0</v>
      </c>
      <c r="F22" s="25">
        <f t="shared" si="0"/>
        <v>8782</v>
      </c>
      <c r="G22" s="78">
        <f>SUM(G14:G19)</f>
        <v>9312</v>
      </c>
      <c r="H22" s="24">
        <f>SUM(H14:H21)</f>
        <v>0</v>
      </c>
      <c r="I22" s="25">
        <f t="shared" si="1"/>
        <v>9312</v>
      </c>
      <c r="J22" s="74"/>
      <c r="K22" s="74"/>
      <c r="L22" s="75"/>
      <c r="M22" s="71"/>
    </row>
    <row r="23" spans="2:13" x14ac:dyDescent="0.25">
      <c r="B23" s="12" t="s">
        <v>17</v>
      </c>
      <c r="C23" s="17" t="s">
        <v>10</v>
      </c>
      <c r="D23" s="22">
        <v>220</v>
      </c>
      <c r="E23" s="23">
        <v>0</v>
      </c>
      <c r="F23" s="21">
        <f t="shared" si="0"/>
        <v>220</v>
      </c>
      <c r="G23" s="60">
        <v>250</v>
      </c>
      <c r="H23" s="23">
        <v>0</v>
      </c>
      <c r="I23" s="21">
        <f t="shared" si="1"/>
        <v>250</v>
      </c>
      <c r="J23" s="73"/>
      <c r="K23" s="73"/>
      <c r="L23" s="70"/>
      <c r="M23" s="71"/>
    </row>
    <row r="24" spans="2:13" x14ac:dyDescent="0.25">
      <c r="B24" s="12" t="s">
        <v>19</v>
      </c>
      <c r="C24" s="17" t="s">
        <v>12</v>
      </c>
      <c r="D24" s="22">
        <v>2430</v>
      </c>
      <c r="E24" s="23">
        <v>0</v>
      </c>
      <c r="F24" s="21">
        <f>D24+E24</f>
        <v>2430</v>
      </c>
      <c r="G24" s="60">
        <v>3440</v>
      </c>
      <c r="H24" s="23">
        <v>0</v>
      </c>
      <c r="I24" s="21">
        <f t="shared" si="1"/>
        <v>3440</v>
      </c>
      <c r="J24" s="73"/>
      <c r="K24" s="73"/>
      <c r="L24" s="70"/>
      <c r="M24" s="71"/>
    </row>
    <row r="25" spans="2:13" x14ac:dyDescent="0.25">
      <c r="B25" s="12" t="s">
        <v>20</v>
      </c>
      <c r="C25" s="17" t="s">
        <v>14</v>
      </c>
      <c r="D25" s="22">
        <v>39</v>
      </c>
      <c r="E25" s="23">
        <v>0</v>
      </c>
      <c r="F25" s="21">
        <f t="shared" si="0"/>
        <v>39</v>
      </c>
      <c r="G25" s="60">
        <v>56</v>
      </c>
      <c r="H25" s="23">
        <v>0</v>
      </c>
      <c r="I25" s="21">
        <f t="shared" si="1"/>
        <v>56</v>
      </c>
      <c r="J25" s="73"/>
      <c r="K25" s="73"/>
      <c r="L25" s="70"/>
      <c r="M25" s="71"/>
    </row>
    <row r="26" spans="2:13" x14ac:dyDescent="0.25">
      <c r="B26" s="12" t="s">
        <v>22</v>
      </c>
      <c r="C26" s="17" t="s">
        <v>110</v>
      </c>
      <c r="D26" s="22">
        <v>0</v>
      </c>
      <c r="E26" s="23">
        <v>0</v>
      </c>
      <c r="F26" s="21">
        <v>0</v>
      </c>
      <c r="G26" s="60">
        <v>0</v>
      </c>
      <c r="H26" s="23">
        <v>0</v>
      </c>
      <c r="I26" s="21">
        <f t="shared" si="1"/>
        <v>0</v>
      </c>
      <c r="J26" s="73"/>
      <c r="K26" s="73"/>
      <c r="L26" s="70"/>
      <c r="M26" s="71"/>
    </row>
    <row r="27" spans="2:13" x14ac:dyDescent="0.25">
      <c r="B27" s="12" t="s">
        <v>24</v>
      </c>
      <c r="C27" s="17" t="s">
        <v>16</v>
      </c>
      <c r="D27" s="22">
        <v>4145</v>
      </c>
      <c r="E27" s="23">
        <v>0</v>
      </c>
      <c r="F27" s="21">
        <f t="shared" si="0"/>
        <v>4145</v>
      </c>
      <c r="G27" s="60">
        <v>7668</v>
      </c>
      <c r="H27" s="23">
        <v>0</v>
      </c>
      <c r="I27" s="21">
        <f t="shared" si="1"/>
        <v>7668</v>
      </c>
      <c r="J27" s="73"/>
      <c r="K27" s="73"/>
      <c r="L27" s="70"/>
      <c r="M27" s="71"/>
    </row>
    <row r="28" spans="2:13" x14ac:dyDescent="0.25">
      <c r="B28" s="12" t="s">
        <v>26</v>
      </c>
      <c r="C28" s="17" t="s">
        <v>18</v>
      </c>
      <c r="D28" s="22">
        <v>3500</v>
      </c>
      <c r="E28" s="23">
        <v>0</v>
      </c>
      <c r="F28" s="21">
        <f t="shared" si="0"/>
        <v>3500</v>
      </c>
      <c r="G28" s="60">
        <v>3557</v>
      </c>
      <c r="H28" s="23">
        <v>0</v>
      </c>
      <c r="I28" s="21">
        <f t="shared" si="1"/>
        <v>3557</v>
      </c>
      <c r="J28" s="73"/>
      <c r="K28" s="73"/>
      <c r="L28" s="70"/>
      <c r="M28" s="71"/>
    </row>
    <row r="29" spans="2:13" x14ac:dyDescent="0.25">
      <c r="B29" s="12" t="s">
        <v>28</v>
      </c>
      <c r="C29" s="41" t="s">
        <v>50</v>
      </c>
      <c r="D29" s="22">
        <v>3355</v>
      </c>
      <c r="E29" s="23">
        <v>0</v>
      </c>
      <c r="F29" s="21">
        <f t="shared" si="0"/>
        <v>3355</v>
      </c>
      <c r="G29" s="60">
        <v>3412</v>
      </c>
      <c r="H29" s="23">
        <v>0</v>
      </c>
      <c r="I29" s="21">
        <f t="shared" si="1"/>
        <v>3412</v>
      </c>
      <c r="J29" s="73"/>
      <c r="K29" s="73"/>
      <c r="L29" s="70"/>
      <c r="M29" s="71"/>
    </row>
    <row r="30" spans="2:13" x14ac:dyDescent="0.25">
      <c r="B30" s="12" t="s">
        <v>30</v>
      </c>
      <c r="C30" s="42" t="s">
        <v>21</v>
      </c>
      <c r="D30" s="22">
        <v>145</v>
      </c>
      <c r="E30" s="23">
        <v>0</v>
      </c>
      <c r="F30" s="21">
        <f t="shared" si="0"/>
        <v>145</v>
      </c>
      <c r="G30" s="60">
        <v>145</v>
      </c>
      <c r="H30" s="23">
        <v>0</v>
      </c>
      <c r="I30" s="21">
        <f t="shared" si="1"/>
        <v>145</v>
      </c>
      <c r="J30" s="73"/>
      <c r="K30" s="73"/>
      <c r="L30" s="70"/>
      <c r="M30" s="71"/>
    </row>
    <row r="31" spans="2:13" x14ac:dyDescent="0.25">
      <c r="B31" s="12" t="s">
        <v>32</v>
      </c>
      <c r="C31" s="17" t="s">
        <v>23</v>
      </c>
      <c r="D31" s="22">
        <v>1190</v>
      </c>
      <c r="E31" s="23">
        <v>0</v>
      </c>
      <c r="F31" s="21">
        <f t="shared" si="0"/>
        <v>1190</v>
      </c>
      <c r="G31" s="60">
        <v>1131</v>
      </c>
      <c r="H31" s="23">
        <v>0</v>
      </c>
      <c r="I31" s="21">
        <f t="shared" si="1"/>
        <v>1131</v>
      </c>
      <c r="J31" s="73"/>
      <c r="K31" s="73"/>
      <c r="L31" s="70"/>
      <c r="M31" s="71"/>
    </row>
    <row r="32" spans="2:13" x14ac:dyDescent="0.25">
      <c r="B32" s="12" t="s">
        <v>33</v>
      </c>
      <c r="C32" s="17" t="s">
        <v>25</v>
      </c>
      <c r="D32" s="22">
        <v>12.85</v>
      </c>
      <c r="E32" s="23">
        <v>0</v>
      </c>
      <c r="F32" s="21">
        <f t="shared" si="0"/>
        <v>12.85</v>
      </c>
      <c r="G32" s="60">
        <v>13</v>
      </c>
      <c r="H32" s="23">
        <v>0</v>
      </c>
      <c r="I32" s="21">
        <f t="shared" si="1"/>
        <v>13</v>
      </c>
      <c r="J32" s="73"/>
      <c r="K32" s="73"/>
      <c r="L32" s="70"/>
      <c r="M32" s="71"/>
    </row>
    <row r="33" spans="2:18" x14ac:dyDescent="0.25">
      <c r="B33" s="12" t="s">
        <v>35</v>
      </c>
      <c r="C33" s="17" t="s">
        <v>27</v>
      </c>
      <c r="D33" s="22">
        <v>507.15</v>
      </c>
      <c r="E33" s="23">
        <v>0</v>
      </c>
      <c r="F33" s="21">
        <f t="shared" si="0"/>
        <v>507.15</v>
      </c>
      <c r="G33" s="60">
        <v>649</v>
      </c>
      <c r="H33" s="23">
        <v>0</v>
      </c>
      <c r="I33" s="21">
        <f t="shared" si="1"/>
        <v>649</v>
      </c>
      <c r="J33" s="73"/>
      <c r="K33" s="73"/>
      <c r="L33" s="70"/>
      <c r="M33" s="71"/>
    </row>
    <row r="34" spans="2:18" x14ac:dyDescent="0.25">
      <c r="B34" s="12" t="s">
        <v>36</v>
      </c>
      <c r="C34" s="17" t="s">
        <v>29</v>
      </c>
      <c r="D34" s="22">
        <v>738</v>
      </c>
      <c r="E34" s="23">
        <v>0</v>
      </c>
      <c r="F34" s="21">
        <f t="shared" si="0"/>
        <v>738</v>
      </c>
      <c r="G34" s="60">
        <v>814</v>
      </c>
      <c r="H34" s="23">
        <v>0</v>
      </c>
      <c r="I34" s="21">
        <f t="shared" si="1"/>
        <v>814</v>
      </c>
      <c r="J34" s="73"/>
      <c r="K34" s="73"/>
      <c r="L34" s="70"/>
      <c r="M34" s="71"/>
    </row>
    <row r="35" spans="2:18" x14ac:dyDescent="0.25">
      <c r="B35" s="12" t="s">
        <v>38</v>
      </c>
      <c r="C35" s="17" t="s">
        <v>100</v>
      </c>
      <c r="D35" s="22">
        <f>D40</f>
        <v>0</v>
      </c>
      <c r="E35" s="22">
        <f>E40</f>
        <v>0</v>
      </c>
      <c r="F35" s="21">
        <f t="shared" ref="F35:F43" si="2">D35+E35</f>
        <v>0</v>
      </c>
      <c r="G35" s="60">
        <f>G40</f>
        <v>0</v>
      </c>
      <c r="H35" s="22">
        <f>H40</f>
        <v>0</v>
      </c>
      <c r="I35" s="21">
        <f t="shared" si="1"/>
        <v>0</v>
      </c>
      <c r="J35" s="73"/>
      <c r="K35" s="73"/>
      <c r="L35" s="70"/>
      <c r="M35" s="71"/>
    </row>
    <row r="36" spans="2:18" x14ac:dyDescent="0.25">
      <c r="B36" s="13" t="s">
        <v>91</v>
      </c>
      <c r="C36" s="19" t="s">
        <v>31</v>
      </c>
      <c r="D36" s="24">
        <f>SUM(D23:D28)+SUM(D31:D34)</f>
        <v>12782</v>
      </c>
      <c r="E36" s="24">
        <f>SUM(E23:E28)+SUM(E31:E34)</f>
        <v>0</v>
      </c>
      <c r="F36" s="25">
        <f t="shared" si="2"/>
        <v>12782</v>
      </c>
      <c r="G36" s="61">
        <f>SUM(G23:G28)+SUM(G31:G34)</f>
        <v>17578</v>
      </c>
      <c r="H36" s="24">
        <f>SUM(H23:H28)+SUM(H31:H34)</f>
        <v>0</v>
      </c>
      <c r="I36" s="25">
        <f t="shared" si="1"/>
        <v>17578</v>
      </c>
      <c r="J36" s="74"/>
      <c r="K36" s="74"/>
      <c r="L36" s="75"/>
      <c r="M36" s="71"/>
    </row>
    <row r="37" spans="2:18" x14ac:dyDescent="0.25">
      <c r="B37" s="13" t="s">
        <v>92</v>
      </c>
      <c r="C37" s="19" t="s">
        <v>95</v>
      </c>
      <c r="D37" s="24">
        <f>D22-D36</f>
        <v>-4000</v>
      </c>
      <c r="E37" s="24">
        <f>E22-E36</f>
        <v>0</v>
      </c>
      <c r="F37" s="25">
        <f t="shared" si="2"/>
        <v>-4000</v>
      </c>
      <c r="G37" s="61">
        <f>G22-G36</f>
        <v>-8266</v>
      </c>
      <c r="H37" s="24">
        <f>H22-H36</f>
        <v>0</v>
      </c>
      <c r="I37" s="25">
        <f t="shared" ref="I37:I38" si="3">G37+H37</f>
        <v>-8266</v>
      </c>
      <c r="J37" s="74"/>
      <c r="K37" s="74"/>
      <c r="L37" s="75"/>
      <c r="M37" s="71"/>
    </row>
    <row r="38" spans="2:18" x14ac:dyDescent="0.25">
      <c r="B38" s="13" t="s">
        <v>93</v>
      </c>
      <c r="C38" s="53" t="s">
        <v>87</v>
      </c>
      <c r="D38" s="55">
        <v>4000</v>
      </c>
      <c r="E38" s="56">
        <v>0</v>
      </c>
      <c r="F38" s="25">
        <f t="shared" si="2"/>
        <v>4000</v>
      </c>
      <c r="G38" s="63">
        <v>8265.9599999999991</v>
      </c>
      <c r="H38" s="56">
        <v>0</v>
      </c>
      <c r="I38" s="25">
        <f t="shared" si="3"/>
        <v>8265.9599999999991</v>
      </c>
      <c r="J38" s="76"/>
      <c r="K38" s="76"/>
      <c r="L38" s="75"/>
      <c r="M38" s="71"/>
    </row>
    <row r="39" spans="2:18" ht="15.75" thickBot="1" x14ac:dyDescent="0.3">
      <c r="B39" s="12" t="s">
        <v>94</v>
      </c>
      <c r="C39" s="27" t="s">
        <v>99</v>
      </c>
      <c r="D39" s="28">
        <f>D37+D38</f>
        <v>0</v>
      </c>
      <c r="E39" s="28">
        <f>E37+E38</f>
        <v>0</v>
      </c>
      <c r="F39" s="29">
        <f>D39+E39</f>
        <v>0</v>
      </c>
      <c r="G39" s="64">
        <f>G37+G38</f>
        <v>-4.0000000000873115E-2</v>
      </c>
      <c r="H39" s="28">
        <f>H37+H38</f>
        <v>0</v>
      </c>
      <c r="I39" s="29">
        <f>G39+H39</f>
        <v>-4.0000000000873115E-2</v>
      </c>
      <c r="J39" s="74"/>
      <c r="K39" s="74"/>
      <c r="L39" s="70"/>
      <c r="M39" s="71"/>
    </row>
    <row r="40" spans="2:18" x14ac:dyDescent="0.25">
      <c r="B40" s="13" t="s">
        <v>96</v>
      </c>
      <c r="C40" s="30" t="s">
        <v>34</v>
      </c>
      <c r="D40" s="31">
        <f>SUM(D41:D42)</f>
        <v>0</v>
      </c>
      <c r="E40" s="31">
        <f>SUM(E41:E42)</f>
        <v>0</v>
      </c>
      <c r="F40" s="32">
        <f t="shared" si="2"/>
        <v>0</v>
      </c>
      <c r="G40" s="65">
        <f>SUM(G41:G42)</f>
        <v>0</v>
      </c>
      <c r="H40" s="31">
        <f>SUM(H41:H42)</f>
        <v>0</v>
      </c>
      <c r="I40" s="32">
        <f t="shared" ref="I40:I43" si="4">G40+H40</f>
        <v>0</v>
      </c>
      <c r="J40" s="74"/>
      <c r="K40" s="74"/>
      <c r="L40" s="75"/>
      <c r="M40" s="71"/>
    </row>
    <row r="41" spans="2:18" x14ac:dyDescent="0.25">
      <c r="B41" s="12" t="s">
        <v>97</v>
      </c>
      <c r="C41" s="17" t="s">
        <v>51</v>
      </c>
      <c r="D41" s="22">
        <v>0</v>
      </c>
      <c r="E41" s="23">
        <v>0</v>
      </c>
      <c r="F41" s="21">
        <f t="shared" si="2"/>
        <v>0</v>
      </c>
      <c r="G41" s="62">
        <v>0</v>
      </c>
      <c r="H41" s="23">
        <v>0</v>
      </c>
      <c r="I41" s="21">
        <f t="shared" si="4"/>
        <v>0</v>
      </c>
      <c r="J41" s="73"/>
      <c r="K41" s="73"/>
      <c r="L41" s="70"/>
      <c r="M41" s="71"/>
    </row>
    <row r="42" spans="2:18" ht="15.75" thickBot="1" x14ac:dyDescent="0.3">
      <c r="B42" s="12" t="s">
        <v>98</v>
      </c>
      <c r="C42" s="33" t="s">
        <v>37</v>
      </c>
      <c r="D42" s="34">
        <v>0</v>
      </c>
      <c r="E42" s="35">
        <v>0</v>
      </c>
      <c r="F42" s="29">
        <f t="shared" si="2"/>
        <v>0</v>
      </c>
      <c r="G42" s="66">
        <v>0</v>
      </c>
      <c r="H42" s="35">
        <v>0</v>
      </c>
      <c r="I42" s="29">
        <f t="shared" si="4"/>
        <v>0</v>
      </c>
      <c r="J42" s="73"/>
      <c r="K42" s="73"/>
      <c r="L42" s="70"/>
      <c r="M42" s="71"/>
    </row>
    <row r="43" spans="2:18" ht="15.75" thickBot="1" x14ac:dyDescent="0.3">
      <c r="B43" s="13" t="s">
        <v>111</v>
      </c>
      <c r="C43" s="20" t="s">
        <v>39</v>
      </c>
      <c r="D43" s="36">
        <v>0</v>
      </c>
      <c r="E43" s="37">
        <v>0</v>
      </c>
      <c r="F43" s="38">
        <f t="shared" si="2"/>
        <v>0</v>
      </c>
      <c r="G43" s="79">
        <v>0</v>
      </c>
      <c r="H43" s="37">
        <v>0</v>
      </c>
      <c r="I43" s="38">
        <f t="shared" si="4"/>
        <v>0</v>
      </c>
      <c r="J43" s="74"/>
      <c r="K43" s="74"/>
      <c r="L43" s="75"/>
      <c r="M43" s="71"/>
    </row>
    <row r="44" spans="2:18" x14ac:dyDescent="0.25"/>
    <row r="45" spans="2:18" x14ac:dyDescent="0.25">
      <c r="B45" s="1" t="s">
        <v>69</v>
      </c>
      <c r="M45"/>
    </row>
    <row r="46" spans="2:18" x14ac:dyDescent="0.25">
      <c r="M46"/>
    </row>
    <row r="47" spans="2:18" x14ac:dyDescent="0.25">
      <c r="B47" s="83" t="s">
        <v>67</v>
      </c>
      <c r="C47" s="84"/>
      <c r="D47" s="50" t="s">
        <v>53</v>
      </c>
      <c r="F47" s="83" t="s">
        <v>75</v>
      </c>
      <c r="G47" s="85"/>
      <c r="H47" s="85"/>
      <c r="I47" s="85"/>
      <c r="J47" s="84"/>
      <c r="K47" s="51" t="s">
        <v>74</v>
      </c>
      <c r="M47" s="45" t="s">
        <v>73</v>
      </c>
      <c r="N47" s="47"/>
      <c r="O47" s="47"/>
      <c r="P47" s="47"/>
      <c r="Q47" s="46"/>
      <c r="R47" s="50" t="s">
        <v>74</v>
      </c>
    </row>
    <row r="48" spans="2:18" x14ac:dyDescent="0.25">
      <c r="B48" s="86" t="s">
        <v>54</v>
      </c>
      <c r="C48" s="87"/>
      <c r="D48" s="23">
        <v>1248.8</v>
      </c>
      <c r="F48" s="88" t="s">
        <v>76</v>
      </c>
      <c r="G48" s="88"/>
      <c r="H48" s="88"/>
      <c r="I48" s="88"/>
      <c r="J48" s="88"/>
      <c r="K48" s="52">
        <v>4900.3</v>
      </c>
      <c r="M48" s="43" t="s">
        <v>77</v>
      </c>
      <c r="N48" s="48"/>
      <c r="O48" s="48"/>
      <c r="P48" s="48"/>
      <c r="Q48" s="44"/>
      <c r="R48" s="23">
        <v>1162</v>
      </c>
    </row>
    <row r="49" spans="2:18" x14ac:dyDescent="0.25">
      <c r="B49" s="86" t="s">
        <v>55</v>
      </c>
      <c r="C49" s="87"/>
      <c r="D49" s="23">
        <v>0</v>
      </c>
      <c r="F49" s="88" t="s">
        <v>78</v>
      </c>
      <c r="G49" s="88"/>
      <c r="H49" s="88"/>
      <c r="I49" s="88"/>
      <c r="J49" s="88"/>
      <c r="K49" s="52">
        <v>31.45</v>
      </c>
      <c r="M49" s="43" t="s">
        <v>79</v>
      </c>
      <c r="N49" s="48"/>
      <c r="O49" s="48"/>
      <c r="P49" s="48"/>
      <c r="Q49" s="44"/>
      <c r="R49" s="23">
        <v>125.9</v>
      </c>
    </row>
    <row r="50" spans="2:18" x14ac:dyDescent="0.25">
      <c r="B50" s="86" t="s">
        <v>56</v>
      </c>
      <c r="C50" s="87"/>
      <c r="D50" s="23">
        <v>649</v>
      </c>
      <c r="F50" s="88" t="s">
        <v>70</v>
      </c>
      <c r="G50" s="88"/>
      <c r="H50" s="88"/>
      <c r="I50" s="88"/>
      <c r="J50" s="88"/>
      <c r="K50" s="52">
        <v>0</v>
      </c>
      <c r="M50" s="45" t="s">
        <v>80</v>
      </c>
      <c r="N50" s="47"/>
      <c r="O50" s="47"/>
      <c r="P50" s="47"/>
      <c r="Q50" s="46"/>
      <c r="R50" s="26">
        <f>SUM(R48:R49)</f>
        <v>1287.9000000000001</v>
      </c>
    </row>
    <row r="51" spans="2:18" x14ac:dyDescent="0.25">
      <c r="B51" s="86" t="s">
        <v>57</v>
      </c>
      <c r="C51" s="87"/>
      <c r="D51" s="23">
        <v>0</v>
      </c>
      <c r="F51" s="89" t="s">
        <v>80</v>
      </c>
      <c r="G51" s="89"/>
      <c r="H51" s="89"/>
      <c r="I51" s="89"/>
      <c r="J51" s="89"/>
      <c r="K51" s="26">
        <f>SUM(K48:K50)</f>
        <v>4931.75</v>
      </c>
      <c r="M51" s="43"/>
      <c r="N51" s="48"/>
      <c r="O51" s="48"/>
      <c r="P51" s="48"/>
      <c r="Q51" s="44"/>
      <c r="R51" s="23"/>
    </row>
    <row r="52" spans="2:18" x14ac:dyDescent="0.25">
      <c r="B52" s="86" t="s">
        <v>58</v>
      </c>
      <c r="C52" s="87"/>
      <c r="D52" s="23">
        <v>1513.5</v>
      </c>
      <c r="F52" s="89"/>
      <c r="G52" s="89"/>
      <c r="H52" s="89"/>
      <c r="I52" s="89"/>
      <c r="J52" s="89"/>
      <c r="K52" s="26"/>
      <c r="M52" s="43" t="s">
        <v>82</v>
      </c>
      <c r="N52" s="48"/>
      <c r="O52" s="48"/>
      <c r="P52" s="48"/>
      <c r="Q52" s="44"/>
      <c r="R52" s="23">
        <v>0</v>
      </c>
    </row>
    <row r="53" spans="2:18" x14ac:dyDescent="0.25">
      <c r="B53" s="86" t="s">
        <v>59</v>
      </c>
      <c r="C53" s="87"/>
      <c r="D53" s="23">
        <v>0</v>
      </c>
      <c r="F53" s="88" t="s">
        <v>81</v>
      </c>
      <c r="G53" s="88"/>
      <c r="H53" s="88"/>
      <c r="I53" s="88"/>
      <c r="J53" s="88"/>
      <c r="K53" s="52">
        <v>0</v>
      </c>
      <c r="M53" s="45" t="s">
        <v>84</v>
      </c>
      <c r="N53" s="47"/>
      <c r="O53" s="47"/>
      <c r="P53" s="47"/>
      <c r="Q53" s="46"/>
      <c r="R53" s="26">
        <f>SUM(R52)</f>
        <v>0</v>
      </c>
    </row>
    <row r="54" spans="2:18" s="1" customFormat="1" x14ac:dyDescent="0.25">
      <c r="B54" s="83" t="s">
        <v>60</v>
      </c>
      <c r="C54" s="84"/>
      <c r="D54" s="26">
        <f>SUM(D48:D53)</f>
        <v>3411.3</v>
      </c>
      <c r="F54" s="88" t="s">
        <v>71</v>
      </c>
      <c r="G54" s="88"/>
      <c r="H54" s="88"/>
      <c r="I54" s="88"/>
      <c r="J54" s="88"/>
      <c r="K54" s="52">
        <v>0</v>
      </c>
      <c r="L54"/>
      <c r="M54"/>
      <c r="N54"/>
      <c r="O54"/>
      <c r="R54" s="49"/>
    </row>
    <row r="55" spans="2:18" s="1" customFormat="1" x14ac:dyDescent="0.25">
      <c r="B55" s="83"/>
      <c r="C55" s="84"/>
      <c r="D55" s="26"/>
      <c r="F55" s="88" t="s">
        <v>72</v>
      </c>
      <c r="G55" s="88"/>
      <c r="H55" s="88"/>
      <c r="I55" s="88"/>
      <c r="J55" s="88"/>
      <c r="K55" s="52">
        <v>0</v>
      </c>
      <c r="L55"/>
      <c r="M55" s="45" t="s">
        <v>105</v>
      </c>
      <c r="N55" s="47"/>
      <c r="O55" s="47"/>
      <c r="P55" s="47"/>
      <c r="Q55" s="46"/>
      <c r="R55" s="26">
        <f>R48+R49-R53</f>
        <v>1287.9000000000001</v>
      </c>
    </row>
    <row r="56" spans="2:18" x14ac:dyDescent="0.25">
      <c r="B56" s="86" t="s">
        <v>61</v>
      </c>
      <c r="C56" s="87"/>
      <c r="D56" s="23">
        <v>0</v>
      </c>
      <c r="F56" s="89" t="s">
        <v>83</v>
      </c>
      <c r="G56" s="89"/>
      <c r="H56" s="89"/>
      <c r="I56" s="89"/>
      <c r="J56" s="89"/>
      <c r="K56" s="26">
        <f>SUM(K53:K55)</f>
        <v>0</v>
      </c>
      <c r="M56"/>
    </row>
    <row r="57" spans="2:18" x14ac:dyDescent="0.25">
      <c r="B57" s="86" t="s">
        <v>62</v>
      </c>
      <c r="C57" s="87"/>
      <c r="D57" s="23">
        <v>0</v>
      </c>
      <c r="F57" s="83"/>
      <c r="G57" s="85"/>
      <c r="H57" s="85"/>
      <c r="I57" s="85"/>
      <c r="J57" s="84"/>
      <c r="K57" s="26"/>
      <c r="M57"/>
    </row>
    <row r="58" spans="2:18" x14ac:dyDescent="0.25">
      <c r="B58" s="86" t="s">
        <v>63</v>
      </c>
      <c r="C58" s="87"/>
      <c r="D58" s="23">
        <v>1227.8</v>
      </c>
      <c r="F58" s="83" t="s">
        <v>104</v>
      </c>
      <c r="G58" s="85"/>
      <c r="H58" s="85"/>
      <c r="I58" s="85"/>
      <c r="J58" s="84"/>
      <c r="K58" s="26">
        <f>K51-K56</f>
        <v>4931.75</v>
      </c>
      <c r="M58"/>
    </row>
    <row r="59" spans="2:18" x14ac:dyDescent="0.25">
      <c r="B59" s="86" t="s">
        <v>64</v>
      </c>
      <c r="C59" s="87"/>
      <c r="D59" s="23">
        <v>0</v>
      </c>
      <c r="K59" s="49"/>
      <c r="M59"/>
    </row>
    <row r="60" spans="2:18" x14ac:dyDescent="0.25">
      <c r="B60" s="86" t="s">
        <v>65</v>
      </c>
      <c r="C60" s="87"/>
      <c r="D60" s="23">
        <v>0</v>
      </c>
      <c r="M60"/>
    </row>
    <row r="61" spans="2:18" x14ac:dyDescent="0.25">
      <c r="B61" s="83" t="s">
        <v>66</v>
      </c>
      <c r="C61" s="84"/>
      <c r="D61" s="26">
        <f>SUM(D56:D60)</f>
        <v>1227.8</v>
      </c>
      <c r="M61"/>
    </row>
    <row r="62" spans="2:18" x14ac:dyDescent="0.25">
      <c r="B62" s="83"/>
      <c r="C62" s="84"/>
      <c r="D62" s="26"/>
      <c r="M62"/>
    </row>
    <row r="63" spans="2:18" s="1" customFormat="1" x14ac:dyDescent="0.25">
      <c r="B63" s="83" t="s">
        <v>103</v>
      </c>
      <c r="C63" s="84"/>
      <c r="D63" s="26">
        <f>D54-D61</f>
        <v>2183.5</v>
      </c>
    </row>
    <row r="64" spans="2:18" x14ac:dyDescent="0.25">
      <c r="M64"/>
    </row>
    <row r="65" spans="2:13" x14ac:dyDescent="0.25">
      <c r="M65"/>
    </row>
    <row r="66" spans="2:13" x14ac:dyDescent="0.25">
      <c r="B66" t="s">
        <v>115</v>
      </c>
      <c r="D66" t="s">
        <v>112</v>
      </c>
      <c r="J66" t="s">
        <v>52</v>
      </c>
      <c r="M66"/>
    </row>
    <row r="67" spans="2:13" x14ac:dyDescent="0.25">
      <c r="M67"/>
    </row>
    <row r="68" spans="2:13" x14ac:dyDescent="0.25">
      <c r="B68" t="s">
        <v>116</v>
      </c>
      <c r="D68" t="s">
        <v>113</v>
      </c>
      <c r="J68" t="s">
        <v>52</v>
      </c>
      <c r="M68"/>
    </row>
    <row r="69" spans="2:13" x14ac:dyDescent="0.25">
      <c r="M69"/>
    </row>
  </sheetData>
  <mergeCells count="35">
    <mergeCell ref="B11:B12"/>
    <mergeCell ref="C11:C12"/>
    <mergeCell ref="D11:F11"/>
    <mergeCell ref="G11:I11"/>
    <mergeCell ref="K11:S11"/>
    <mergeCell ref="K12:S12"/>
    <mergeCell ref="B49:C49"/>
    <mergeCell ref="F49:J49"/>
    <mergeCell ref="B50:C50"/>
    <mergeCell ref="F50:J50"/>
    <mergeCell ref="B47:C47"/>
    <mergeCell ref="F47:J47"/>
    <mergeCell ref="B48:C48"/>
    <mergeCell ref="F48:J48"/>
    <mergeCell ref="B53:C53"/>
    <mergeCell ref="F53:J53"/>
    <mergeCell ref="B54:C54"/>
    <mergeCell ref="F54:J54"/>
    <mergeCell ref="B51:C51"/>
    <mergeCell ref="F51:J51"/>
    <mergeCell ref="B52:C52"/>
    <mergeCell ref="F52:J52"/>
    <mergeCell ref="B55:C55"/>
    <mergeCell ref="F55:J55"/>
    <mergeCell ref="B56:C56"/>
    <mergeCell ref="F56:J56"/>
    <mergeCell ref="B57:C57"/>
    <mergeCell ref="B63:C63"/>
    <mergeCell ref="F58:J58"/>
    <mergeCell ref="F57:J57"/>
    <mergeCell ref="B58:C58"/>
    <mergeCell ref="B59:C59"/>
    <mergeCell ref="B60:C60"/>
    <mergeCell ref="B61:C61"/>
    <mergeCell ref="B62:C62"/>
  </mergeCells>
  <conditionalFormatting sqref="M14:M43">
    <cfRule type="cellIs" dxfId="1" priority="2" operator="equal">
      <formula>0</formula>
    </cfRule>
    <cfRule type="containsErrors" dxfId="0" priority="3">
      <formula>ISERROR(M14)</formula>
    </cfRule>
  </conditionalFormatting>
  <pageMargins left="0.7" right="0.7" top="0.78740157499999996" bottom="0.78740157499999996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Vyhodnocení hospodaření 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cp:lastPrinted>2017-11-24T05:59:48Z</cp:lastPrinted>
  <dcterms:created xsi:type="dcterms:W3CDTF">2017-02-23T12:10:09Z</dcterms:created>
  <dcterms:modified xsi:type="dcterms:W3CDTF">2018-01-25T09:25:59Z</dcterms:modified>
</cp:coreProperties>
</file>