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B26DC1C6-FCC0-4661-A51A-26E9D33A87EF}" xr6:coauthVersionLast="36" xr6:coauthVersionMax="36" xr10:uidLastSave="{00000000-0000-0000-0000-000000000000}"/>
  <bookViews>
    <workbookView xWindow="0" yWindow="0" windowWidth="30885" windowHeight="17475" xr2:uid="{00000000-000D-0000-FFFF-FFFF00000000}"/>
  </bookViews>
  <sheets>
    <sheet name="návrh změny rozpočtu " sheetId="3" r:id="rId1"/>
  </sheets>
  <definedNames>
    <definedName name="_xlnm.Print_Area" localSheetId="0">'návrh změny rozpočtu '!$A$1:$Q$113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G24" i="3" l="1"/>
  <c r="M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I24" i="3" l="1"/>
  <c r="O24" i="3"/>
  <c r="M39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D40" i="3" s="1"/>
  <c r="F40" i="3"/>
  <c r="G39" i="3" l="1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<sst xmlns="http://schemas.openxmlformats.org/spreadsheetml/2006/main" count="155" uniqueCount="123">
  <si>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</si>
  <si>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</si>
  <si>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</si>
  <si>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</si>
  <si>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</si>
  <si>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</si>
  <si>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</si>
  <si>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</si>
  <si>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</si>
  <si>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</si>
  <si>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</si>
  <si>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</si>
  <si>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</si>
  <si>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</si>
  <si>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</si>
  <si>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</si>
  <si>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</si>
  <si>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</si>
  <si>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</si>
  <si>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</si>
  <si>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</si>
  <si>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</si>
  <si>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</si>
  <si>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</si>
  <si>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</si>
  <si>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</si>
  <si>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</si>
  <si>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</si>
  <si>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</si>
  <si>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</si>
  <si>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</si>
  <si>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</si>
  <si>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</si>
  <si>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</si>
  <si>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</si>
  <si>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</si>
  <si>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</si>
  <si>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</si>
  <si>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</si>
  <si>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</si>
  <si>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</si>
  <si>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</si>
  <si>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</si>
  <si>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</si>
  <si>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</si>
  <si>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</si>
  <si>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</si>
  <si>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</si>
  <si>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</si>
  <si>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</si>
  <si>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</si>
  <si>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</si>
  <si>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</si>
  <si>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</si>
  <si>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</si>
  <si>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</si>
  <si>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</si>
  <si>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</si>
  <si>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</si>
  <si>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</si>
  <si>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</si>
  <si>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</si>
  <si>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</si>
  <si>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</si>
  <si>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</si>
  <si>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</si>
  <si>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</si>
  <si>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</si>
  <si>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</si>
  <si>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</si>
  <si>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</si>
  <si>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</si>
  <si>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</si>
  <si>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</si>
  <si>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</si>
  <si>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</si>
  <si>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</si>
  <si>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</si>
  <si>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</si>
  <si>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</si>
  <si>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</si>
  <si>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</si>
  <si>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</si>
  <si>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</si>
  <si>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</si>
  <si>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</si>
  <si>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</si>
  <si>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</si>
  <si>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</si>
  <si>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</si>
  <si>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</si>
  <si>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</si>
  <si>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</si>
  <si>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</si>
  <si>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</si>
  <si>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</si>
  <si>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</si>
  <si>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</si>
  <si>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</si>
  <si>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</si>
  <si>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</si>
  <si>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</si>
  <si>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</si>
  <si>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</si>
  <si>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</si>
  <si>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</si>
  <si>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</si>
  <si>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</si>
  <si>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>Palachova 4881, 430 03  Chomutov 3</t>
  </si>
  <si>
    <t>Účelový příspěvek zřizovatele ve výši 139 tis. se skládá z částky 49 tis. - posílení platové úrovně pro zvýšení kvality vzdělávání, 32 tis. - akce školy " Šikulka ",  43 tis. - akce školy " Táto, mámo pojď si hrát ", 15 tis. - akce školy " Adventní dílny ".</t>
  </si>
  <si>
    <t>Výnosy - ostatní transfery:  upraveno podle posledního rozpočtu ze dne 28.3.2019</t>
  </si>
  <si>
    <t xml:space="preserve">Na straně výnosů i nákladů dochází ke změně v celkové výši 2.488.200,-- Kč.   </t>
  </si>
  <si>
    <t>Ve sloupci Návrh změny rozpočtu 2019 jsou vykázány úpravy v souvislosti ze zaslanými finančními prostředky.</t>
  </si>
  <si>
    <t xml:space="preserve">Výnosy vlastní činnost, jsou upraveny podle skutečnosti k 30.6.2019 a dále v ř. 6. zapojení fondů do výnosů se promítá skutečné čerpání fondů a výhledově čerpání  do konce roku. </t>
  </si>
  <si>
    <t>32.000,-- dotace na akci " Šikulka "</t>
  </si>
  <si>
    <t>43.000,-- dotace na akci " Táto, mámo pojď si hrát "</t>
  </si>
  <si>
    <t>15.000,-- dotace na akci " Adventní dílny "</t>
  </si>
  <si>
    <t>49.000,-- Kč dotace na posílení platové úrovně pro zvyýšení kvality vzdělávání</t>
  </si>
  <si>
    <t>75.282,47 - tato částka byla čerpání z rezervního fondu na úhradu tepla z minulého roku a mimořádná oprava sloupů u vstupu do školy.</t>
  </si>
  <si>
    <t xml:space="preserve">154.496,63 - tato částka byla již vyčerpána z darů a dále předpokládáme vyčerpání všech darů, tzn. Ještě 142,2 tis. Kč do konce roku </t>
  </si>
  <si>
    <t>Kubátová Ilona</t>
  </si>
  <si>
    <t>Khůnová Markéta - pověřená zástupkyně ředitelky</t>
  </si>
  <si>
    <t>Základní škola speciální a Mateřská škola, Chomutov, Palachova 4881,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</si>
</sst>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58"/>
  <sheetViews>
    <sheetView showGridLines="0" tabSelected="1" topLeftCell="A4" zoomScale="70" zoomScaleNormal="70" zoomScaleSheetLayoutView="80" workbookViewId="0">
      <selection activeCell="D4" sqref="D4:P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6" t="s">
        <v>122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72744341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7" t="s">
        <v>108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9" t="s">
        <v>37</v>
      </c>
      <c r="C10" s="206" t="s">
        <v>38</v>
      </c>
      <c r="D10" s="211" t="s">
        <v>104</v>
      </c>
      <c r="E10" s="212"/>
      <c r="F10" s="212"/>
      <c r="G10" s="212"/>
      <c r="H10" s="212"/>
      <c r="I10" s="213"/>
      <c r="J10" s="211" t="s">
        <v>105</v>
      </c>
      <c r="K10" s="212"/>
      <c r="L10" s="212"/>
      <c r="M10" s="212"/>
      <c r="N10" s="212"/>
      <c r="O10" s="213"/>
      <c r="P10" s="200" t="s">
        <v>72</v>
      </c>
      <c r="Q10" s="5"/>
    </row>
    <row r="11" spans="1:19" ht="30.75" thickBot="1" x14ac:dyDescent="0.3">
      <c r="A11" s="5"/>
      <c r="B11" s="250"/>
      <c r="C11" s="207"/>
      <c r="D11" s="214" t="s">
        <v>39</v>
      </c>
      <c r="E11" s="215"/>
      <c r="F11" s="215"/>
      <c r="G11" s="216"/>
      <c r="H11" s="9" t="s">
        <v>40</v>
      </c>
      <c r="I11" s="9" t="s">
        <v>63</v>
      </c>
      <c r="J11" s="214" t="s">
        <v>39</v>
      </c>
      <c r="K11" s="215"/>
      <c r="L11" s="215"/>
      <c r="M11" s="216"/>
      <c r="N11" s="9" t="s">
        <v>40</v>
      </c>
      <c r="O11" s="9" t="s">
        <v>63</v>
      </c>
      <c r="P11" s="201"/>
      <c r="Q11" s="5"/>
    </row>
    <row r="12" spans="1:19" ht="15.75" thickBot="1" x14ac:dyDescent="0.3">
      <c r="A12" s="5"/>
      <c r="B12" s="250"/>
      <c r="C12" s="217"/>
      <c r="D12" s="208" t="s">
        <v>64</v>
      </c>
      <c r="E12" s="209"/>
      <c r="F12" s="209"/>
      <c r="G12" s="209"/>
      <c r="H12" s="209"/>
      <c r="I12" s="210"/>
      <c r="J12" s="208" t="s">
        <v>64</v>
      </c>
      <c r="K12" s="209"/>
      <c r="L12" s="209"/>
      <c r="M12" s="209"/>
      <c r="N12" s="209"/>
      <c r="O12" s="210"/>
      <c r="P12" s="201"/>
      <c r="Q12" s="5"/>
    </row>
    <row r="13" spans="1:19" ht="15.75" thickBot="1" x14ac:dyDescent="0.3">
      <c r="A13" s="5"/>
      <c r="B13" s="251"/>
      <c r="C13" s="218"/>
      <c r="D13" s="219" t="s">
        <v>59</v>
      </c>
      <c r="E13" s="220"/>
      <c r="F13" s="220"/>
      <c r="G13" s="245" t="s">
        <v>65</v>
      </c>
      <c r="H13" s="247" t="s">
        <v>68</v>
      </c>
      <c r="I13" s="231" t="s">
        <v>64</v>
      </c>
      <c r="J13" s="219" t="s">
        <v>59</v>
      </c>
      <c r="K13" s="220"/>
      <c r="L13" s="220"/>
      <c r="M13" s="245" t="s">
        <v>65</v>
      </c>
      <c r="N13" s="247" t="s">
        <v>68</v>
      </c>
      <c r="O13" s="231" t="s">
        <v>64</v>
      </c>
      <c r="P13" s="201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102</v>
      </c>
      <c r="F14" s="176" t="s">
        <v>61</v>
      </c>
      <c r="G14" s="246"/>
      <c r="H14" s="248"/>
      <c r="I14" s="232"/>
      <c r="J14" s="175" t="s">
        <v>60</v>
      </c>
      <c r="K14" s="176" t="s">
        <v>102</v>
      </c>
      <c r="L14" s="176" t="s">
        <v>61</v>
      </c>
      <c r="M14" s="246"/>
      <c r="N14" s="248"/>
      <c r="O14" s="232"/>
      <c r="P14" s="202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807</v>
      </c>
      <c r="G15" s="71">
        <f>SUM(D15:F15)</f>
        <v>807</v>
      </c>
      <c r="H15" s="74">
        <v>0</v>
      </c>
      <c r="I15" s="14">
        <f>G15+H15</f>
        <v>807</v>
      </c>
      <c r="J15" s="12"/>
      <c r="K15" s="13"/>
      <c r="L15" s="64">
        <v>864</v>
      </c>
      <c r="M15" s="71">
        <f t="shared" ref="M15:M23" si="0">SUM(J15:L15)</f>
        <v>864</v>
      </c>
      <c r="N15" s="74">
        <v>0</v>
      </c>
      <c r="O15" s="14">
        <f>M15+N15</f>
        <v>864</v>
      </c>
      <c r="P15" s="15">
        <f>(O15-I15)/I15</f>
        <v>7.0631970260223054E-2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2368</v>
      </c>
      <c r="E16" s="17"/>
      <c r="F16" s="17"/>
      <c r="G16" s="72">
        <f t="shared" ref="G16:G23" si="1">SUM(D16:F16)</f>
        <v>2368</v>
      </c>
      <c r="H16" s="75"/>
      <c r="I16" s="14">
        <f t="shared" ref="I16:I23" si="2">G16+H16</f>
        <v>2368</v>
      </c>
      <c r="J16" s="65">
        <v>2368</v>
      </c>
      <c r="K16" s="17"/>
      <c r="L16" s="17"/>
      <c r="M16" s="72">
        <f t="shared" si="0"/>
        <v>2368</v>
      </c>
      <c r="N16" s="75"/>
      <c r="O16" s="14">
        <f t="shared" ref="O16:O20" si="3">M16+N16</f>
        <v>2368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139</v>
      </c>
      <c r="K17" s="19"/>
      <c r="L17" s="19"/>
      <c r="M17" s="72">
        <f t="shared" si="0"/>
        <v>139</v>
      </c>
      <c r="N17" s="76"/>
      <c r="O17" s="14">
        <f t="shared" si="3"/>
        <v>139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16311</v>
      </c>
      <c r="F18" s="19"/>
      <c r="G18" s="72">
        <f t="shared" si="1"/>
        <v>16311</v>
      </c>
      <c r="H18" s="74"/>
      <c r="I18" s="14">
        <f t="shared" si="2"/>
        <v>16311</v>
      </c>
      <c r="J18" s="20"/>
      <c r="K18" s="67">
        <v>18231.2</v>
      </c>
      <c r="L18" s="19"/>
      <c r="M18" s="72">
        <f t="shared" si="0"/>
        <v>18231.2</v>
      </c>
      <c r="N18" s="74"/>
      <c r="O18" s="14">
        <f t="shared" si="3"/>
        <v>18231.2</v>
      </c>
      <c r="P18" s="18">
        <f t="shared" si="4"/>
        <v>0.11772423517871379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>
        <v>372</v>
      </c>
      <c r="M20" s="72">
        <f t="shared" si="0"/>
        <v>372</v>
      </c>
      <c r="N20" s="77"/>
      <c r="O20" s="14">
        <f t="shared" si="3"/>
        <v>372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/>
      <c r="I21" s="14">
        <f>G21+H21</f>
        <v>0</v>
      </c>
      <c r="J21" s="20"/>
      <c r="K21" s="17"/>
      <c r="L21" s="69"/>
      <c r="M21" s="72">
        <f t="shared" si="0"/>
        <v>0</v>
      </c>
      <c r="N21" s="78"/>
      <c r="O21" s="14">
        <f>M21+N21</f>
        <v>0</v>
      </c>
      <c r="P21" s="18" t="e">
        <f t="shared" si="4"/>
        <v>#DIV/0!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2368</v>
      </c>
      <c r="E24" s="30">
        <f>SUM(E15:E21)</f>
        <v>16311</v>
      </c>
      <c r="F24" s="30">
        <f>SUM(F15:F21)</f>
        <v>807</v>
      </c>
      <c r="G24" s="31">
        <f>SUM(D24:F24)</f>
        <v>19486</v>
      </c>
      <c r="H24" s="32">
        <f>SUM(H15:H21)</f>
        <v>0</v>
      </c>
      <c r="I24" s="32">
        <f>SUM(I15:I21)</f>
        <v>19486</v>
      </c>
      <c r="J24" s="29">
        <f>SUM(J15:J21)</f>
        <v>2507</v>
      </c>
      <c r="K24" s="30">
        <f>SUM(K15:K21)</f>
        <v>18231.2</v>
      </c>
      <c r="L24" s="30">
        <f>SUM(L15:L21)</f>
        <v>1236</v>
      </c>
      <c r="M24" s="31">
        <f>SUM(J24:L24)</f>
        <v>21974.2</v>
      </c>
      <c r="N24" s="32">
        <f>SUM(N15:N21)</f>
        <v>0</v>
      </c>
      <c r="O24" s="32">
        <f>SUM(O15:O21)</f>
        <v>21974.2</v>
      </c>
      <c r="P24" s="33">
        <f t="shared" si="4"/>
        <v>0.12769167607513091</v>
      </c>
      <c r="Q24" s="5"/>
    </row>
    <row r="25" spans="1:17" ht="15.75" thickBot="1" x14ac:dyDescent="0.3">
      <c r="A25" s="5"/>
      <c r="B25" s="34"/>
      <c r="C25" s="35"/>
      <c r="D25" s="233" t="s">
        <v>70</v>
      </c>
      <c r="E25" s="234"/>
      <c r="F25" s="234"/>
      <c r="G25" s="235"/>
      <c r="H25" s="235"/>
      <c r="I25" s="236"/>
      <c r="J25" s="233" t="s">
        <v>70</v>
      </c>
      <c r="K25" s="234"/>
      <c r="L25" s="234"/>
      <c r="M25" s="235"/>
      <c r="N25" s="235"/>
      <c r="O25" s="236"/>
      <c r="P25" s="203" t="s">
        <v>72</v>
      </c>
      <c r="Q25" s="5"/>
    </row>
    <row r="26" spans="1:17" ht="15.75" thickBot="1" x14ac:dyDescent="0.3">
      <c r="A26" s="5"/>
      <c r="B26" s="229" t="s">
        <v>37</v>
      </c>
      <c r="C26" s="206" t="s">
        <v>38</v>
      </c>
      <c r="D26" s="237" t="s">
        <v>71</v>
      </c>
      <c r="E26" s="238"/>
      <c r="F26" s="238"/>
      <c r="G26" s="239" t="s">
        <v>66</v>
      </c>
      <c r="H26" s="241" t="s">
        <v>69</v>
      </c>
      <c r="I26" s="243" t="s">
        <v>70</v>
      </c>
      <c r="J26" s="237" t="s">
        <v>71</v>
      </c>
      <c r="K26" s="238"/>
      <c r="L26" s="238"/>
      <c r="M26" s="239" t="s">
        <v>66</v>
      </c>
      <c r="N26" s="241" t="s">
        <v>69</v>
      </c>
      <c r="O26" s="243" t="s">
        <v>70</v>
      </c>
      <c r="P26" s="204"/>
      <c r="Q26" s="5"/>
    </row>
    <row r="27" spans="1:17" ht="15.75" thickBot="1" x14ac:dyDescent="0.3">
      <c r="A27" s="5"/>
      <c r="B27" s="230"/>
      <c r="C27" s="207"/>
      <c r="D27" s="36" t="s">
        <v>56</v>
      </c>
      <c r="E27" s="37" t="s">
        <v>57</v>
      </c>
      <c r="F27" s="38" t="s">
        <v>58</v>
      </c>
      <c r="G27" s="240"/>
      <c r="H27" s="242"/>
      <c r="I27" s="244"/>
      <c r="J27" s="36" t="s">
        <v>56</v>
      </c>
      <c r="K27" s="37" t="s">
        <v>57</v>
      </c>
      <c r="L27" s="38" t="s">
        <v>58</v>
      </c>
      <c r="M27" s="240"/>
      <c r="N27" s="242"/>
      <c r="O27" s="244"/>
      <c r="P27" s="205"/>
      <c r="Q27" s="5"/>
    </row>
    <row r="28" spans="1:17" x14ac:dyDescent="0.25">
      <c r="A28" s="5"/>
      <c r="B28" s="39" t="s">
        <v>19</v>
      </c>
      <c r="C28" s="40" t="s">
        <v>10</v>
      </c>
      <c r="D28" s="80">
        <v>219.3</v>
      </c>
      <c r="E28" s="80"/>
      <c r="F28" s="80"/>
      <c r="G28" s="81">
        <f>SUM(D28:F28)</f>
        <v>219.3</v>
      </c>
      <c r="H28" s="81"/>
      <c r="I28" s="41">
        <f>G28+H28</f>
        <v>219.3</v>
      </c>
      <c r="J28" s="89">
        <v>220</v>
      </c>
      <c r="K28" s="80"/>
      <c r="L28" s="80">
        <v>17.3</v>
      </c>
      <c r="M28" s="81">
        <f>SUM(J28:L28)</f>
        <v>237.3</v>
      </c>
      <c r="N28" s="81"/>
      <c r="O28" s="41">
        <f>M28+N28</f>
        <v>237.3</v>
      </c>
      <c r="P28" s="15">
        <f t="shared" si="4"/>
        <v>8.2079343365253077E-2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305</v>
      </c>
      <c r="E29" s="82">
        <v>37</v>
      </c>
      <c r="F29" s="82">
        <v>668</v>
      </c>
      <c r="G29" s="83">
        <f t="shared" ref="G29:G38" si="6">SUM(D29:F29)</f>
        <v>1010</v>
      </c>
      <c r="H29" s="84"/>
      <c r="I29" s="14">
        <f t="shared" ref="I29:I38" si="7">G29+H29</f>
        <v>1010</v>
      </c>
      <c r="J29" s="90">
        <v>414</v>
      </c>
      <c r="K29" s="82">
        <v>4.9000000000000004</v>
      </c>
      <c r="L29" s="82">
        <v>770.1</v>
      </c>
      <c r="M29" s="83">
        <f t="shared" ref="M29:M38" si="8">SUM(J29:L29)</f>
        <v>1189</v>
      </c>
      <c r="N29" s="84"/>
      <c r="O29" s="14">
        <f t="shared" ref="O29:O38" si="9">M29+N29</f>
        <v>1189</v>
      </c>
      <c r="P29" s="18">
        <f t="shared" si="4"/>
        <v>0.17722772277227722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977</v>
      </c>
      <c r="E30" s="85"/>
      <c r="F30" s="85" t="s">
        <v>97</v>
      </c>
      <c r="G30" s="83">
        <f t="shared" si="6"/>
        <v>977</v>
      </c>
      <c r="H30" s="83"/>
      <c r="I30" s="14">
        <f t="shared" si="7"/>
        <v>977</v>
      </c>
      <c r="J30" s="91">
        <v>950</v>
      </c>
      <c r="K30" s="85"/>
      <c r="L30" s="85">
        <v>58</v>
      </c>
      <c r="M30" s="83">
        <f t="shared" si="8"/>
        <v>1008</v>
      </c>
      <c r="N30" s="83"/>
      <c r="O30" s="14">
        <f t="shared" si="9"/>
        <v>1008</v>
      </c>
      <c r="P30" s="18">
        <f t="shared" si="4"/>
        <v>3.1729785056294778E-2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320</v>
      </c>
      <c r="E31" s="85">
        <v>5.4</v>
      </c>
      <c r="F31" s="85">
        <v>50</v>
      </c>
      <c r="G31" s="83">
        <f t="shared" si="6"/>
        <v>375.4</v>
      </c>
      <c r="H31" s="83"/>
      <c r="I31" s="14">
        <f t="shared" si="7"/>
        <v>375.4</v>
      </c>
      <c r="J31" s="91">
        <v>329</v>
      </c>
      <c r="K31" s="85">
        <v>11.8</v>
      </c>
      <c r="L31" s="85">
        <v>257</v>
      </c>
      <c r="M31" s="83">
        <f t="shared" si="8"/>
        <v>597.79999999999995</v>
      </c>
      <c r="N31" s="83"/>
      <c r="O31" s="14">
        <f t="shared" si="9"/>
        <v>597.79999999999995</v>
      </c>
      <c r="P31" s="18">
        <f t="shared" si="4"/>
        <v>0.59243473628129995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45.4</v>
      </c>
      <c r="E32" s="85">
        <v>12198.4</v>
      </c>
      <c r="F32" s="85">
        <v>43</v>
      </c>
      <c r="G32" s="83">
        <f t="shared" si="6"/>
        <v>12286.8</v>
      </c>
      <c r="H32" s="83"/>
      <c r="I32" s="14">
        <f t="shared" si="7"/>
        <v>12286.8</v>
      </c>
      <c r="J32" s="92">
        <v>37.9</v>
      </c>
      <c r="K32" s="85">
        <v>13690</v>
      </c>
      <c r="L32" s="85">
        <v>43</v>
      </c>
      <c r="M32" s="83">
        <f t="shared" si="8"/>
        <v>13770.9</v>
      </c>
      <c r="N32" s="83"/>
      <c r="O32" s="14">
        <f t="shared" si="9"/>
        <v>13770.9</v>
      </c>
      <c r="P32" s="18">
        <f t="shared" si="4"/>
        <v>0.12078816290653388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30</v>
      </c>
      <c r="E33" s="85">
        <v>11890.5</v>
      </c>
      <c r="F33" s="85">
        <v>43</v>
      </c>
      <c r="G33" s="83">
        <f t="shared" si="6"/>
        <v>11963.5</v>
      </c>
      <c r="H33" s="83"/>
      <c r="I33" s="14">
        <f t="shared" si="7"/>
        <v>11963.5</v>
      </c>
      <c r="J33" s="92">
        <v>35.9</v>
      </c>
      <c r="K33" s="85">
        <v>13368.2</v>
      </c>
      <c r="L33" s="85">
        <v>43</v>
      </c>
      <c r="M33" s="83">
        <f t="shared" si="8"/>
        <v>13447.1</v>
      </c>
      <c r="N33" s="83"/>
      <c r="O33" s="14">
        <f t="shared" si="9"/>
        <v>13447.1</v>
      </c>
      <c r="P33" s="18">
        <f t="shared" si="4"/>
        <v>0.12401053203493964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15.4</v>
      </c>
      <c r="E34" s="85">
        <v>307.89999999999998</v>
      </c>
      <c r="F34" s="85"/>
      <c r="G34" s="83">
        <f t="shared" si="6"/>
        <v>323.29999999999995</v>
      </c>
      <c r="H34" s="83"/>
      <c r="I34" s="14">
        <f t="shared" si="7"/>
        <v>323.29999999999995</v>
      </c>
      <c r="J34" s="92">
        <v>2</v>
      </c>
      <c r="K34" s="85">
        <v>321.8</v>
      </c>
      <c r="L34" s="85"/>
      <c r="M34" s="83">
        <f t="shared" si="8"/>
        <v>323.8</v>
      </c>
      <c r="N34" s="83"/>
      <c r="O34" s="14">
        <f t="shared" si="9"/>
        <v>323.8</v>
      </c>
      <c r="P34" s="18">
        <f t="shared" si="4"/>
        <v>1.5465511908445929E-3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10.199999999999999</v>
      </c>
      <c r="E35" s="85">
        <v>4034.2</v>
      </c>
      <c r="F35" s="85"/>
      <c r="G35" s="83">
        <f t="shared" si="6"/>
        <v>4044.3999999999996</v>
      </c>
      <c r="H35" s="83"/>
      <c r="I35" s="14">
        <f t="shared" si="7"/>
        <v>4044.3999999999996</v>
      </c>
      <c r="J35" s="92">
        <v>12.2</v>
      </c>
      <c r="K35" s="85">
        <v>4522.8</v>
      </c>
      <c r="L35" s="85"/>
      <c r="M35" s="83">
        <f t="shared" si="8"/>
        <v>4535</v>
      </c>
      <c r="N35" s="83"/>
      <c r="O35" s="14">
        <f t="shared" si="9"/>
        <v>4535</v>
      </c>
      <c r="P35" s="18">
        <f t="shared" si="4"/>
        <v>0.12130353080803095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408.1</v>
      </c>
      <c r="E37" s="85"/>
      <c r="F37" s="85"/>
      <c r="G37" s="83">
        <f t="shared" si="6"/>
        <v>408.1</v>
      </c>
      <c r="H37" s="83"/>
      <c r="I37" s="14">
        <f t="shared" si="7"/>
        <v>408.1</v>
      </c>
      <c r="J37" s="91">
        <v>408.1</v>
      </c>
      <c r="K37" s="85"/>
      <c r="L37" s="85"/>
      <c r="M37" s="83">
        <f t="shared" si="8"/>
        <v>408.1</v>
      </c>
      <c r="N37" s="83"/>
      <c r="O37" s="14">
        <f t="shared" si="9"/>
        <v>408.1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83</v>
      </c>
      <c r="E38" s="87">
        <v>36</v>
      </c>
      <c r="F38" s="87">
        <v>46</v>
      </c>
      <c r="G38" s="83">
        <f t="shared" si="6"/>
        <v>165</v>
      </c>
      <c r="H38" s="88"/>
      <c r="I38" s="26">
        <f t="shared" si="7"/>
        <v>165</v>
      </c>
      <c r="J38" s="93">
        <v>135.80000000000001</v>
      </c>
      <c r="K38" s="87">
        <v>1.7</v>
      </c>
      <c r="L38" s="87">
        <v>90.6</v>
      </c>
      <c r="M38" s="88">
        <f t="shared" si="8"/>
        <v>228.1</v>
      </c>
      <c r="N38" s="88"/>
      <c r="O38" s="26">
        <f t="shared" si="9"/>
        <v>228.1</v>
      </c>
      <c r="P38" s="18">
        <f t="shared" si="4"/>
        <v>0.38242424242424239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2368</v>
      </c>
      <c r="E39" s="47">
        <f>SUM(E35:E38)+SUM(E28:E32)</f>
        <v>16311</v>
      </c>
      <c r="F39" s="47">
        <f>SUM(F35:F38)+SUM(F28:F32)</f>
        <v>807</v>
      </c>
      <c r="G39" s="178">
        <f>SUM(D39:F39)</f>
        <v>19486</v>
      </c>
      <c r="H39" s="48">
        <f>SUM(H28:H32)+SUM(H35:H38)</f>
        <v>0</v>
      </c>
      <c r="I39" s="49">
        <f>SUM(I35:I38)+SUM(I28:I32)</f>
        <v>19486</v>
      </c>
      <c r="J39" s="47">
        <f>SUM(J35:J38)+SUM(J28:J32)</f>
        <v>2507</v>
      </c>
      <c r="K39" s="47">
        <f>SUM(K35:K38)+SUM(K28:K32)</f>
        <v>18231.2</v>
      </c>
      <c r="L39" s="47">
        <f>SUM(L35:L38)+SUM(L28:L32)</f>
        <v>1236</v>
      </c>
      <c r="M39" s="178">
        <f>SUM(J39:L39)</f>
        <v>21974.2</v>
      </c>
      <c r="N39" s="48">
        <f>SUM(N28:N32)+SUM(N35:N38)</f>
        <v>0</v>
      </c>
      <c r="O39" s="49">
        <f>SUM(O35:O38)+SUM(O28:O32)</f>
        <v>21974.2</v>
      </c>
      <c r="P39" s="50">
        <f t="shared" si="4"/>
        <v>0.12769167607513091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-2368</v>
      </c>
      <c r="J41" s="132"/>
      <c r="K41" s="133"/>
      <c r="L41" s="133"/>
      <c r="M41" s="134"/>
      <c r="N41" s="137"/>
      <c r="O41" s="136">
        <f>O40-J16</f>
        <v>-2368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9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89" t="s">
        <v>92</v>
      </c>
      <c r="K43" s="191"/>
      <c r="L43" s="192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0"/>
      <c r="D44" s="106">
        <v>267.39999999999998</v>
      </c>
      <c r="E44" s="123">
        <v>267.39999999999998</v>
      </c>
      <c r="F44" s="124">
        <v>0</v>
      </c>
      <c r="G44" s="56"/>
      <c r="H44" s="56"/>
      <c r="I44" s="57"/>
      <c r="J44" s="190"/>
      <c r="K44" s="193"/>
      <c r="L44" s="194"/>
      <c r="M44" s="104">
        <v>267.39999999999998</v>
      </c>
      <c r="N44" s="104">
        <v>267.39999999999998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9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89" t="s">
        <v>95</v>
      </c>
      <c r="K46" s="191"/>
      <c r="L46" s="191"/>
      <c r="M46" s="109" t="s">
        <v>96</v>
      </c>
      <c r="N46" s="196" t="s">
        <v>93</v>
      </c>
      <c r="O46" s="197"/>
      <c r="P46" s="58"/>
      <c r="Q46" s="97"/>
    </row>
    <row r="47" spans="1:17" ht="15.75" thickBot="1" x14ac:dyDescent="0.3">
      <c r="A47" s="5"/>
      <c r="B47" s="54"/>
      <c r="C47" s="195"/>
      <c r="D47" s="106">
        <v>0</v>
      </c>
      <c r="E47" s="111">
        <v>0</v>
      </c>
      <c r="F47" s="56"/>
      <c r="G47" s="56"/>
      <c r="H47" s="56"/>
      <c r="I47" s="57"/>
      <c r="J47" s="190"/>
      <c r="K47" s="193"/>
      <c r="L47" s="193"/>
      <c r="M47" s="105">
        <v>0</v>
      </c>
      <c r="N47" s="198">
        <v>0</v>
      </c>
      <c r="O47" s="199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1"/>
      <c r="M49" s="221"/>
      <c r="N49" s="221"/>
      <c r="O49" s="221"/>
      <c r="P49" s="222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23"/>
      <c r="J50" s="224"/>
      <c r="K50" s="224"/>
      <c r="L50" s="224"/>
      <c r="M50" s="224"/>
      <c r="N50" s="224"/>
      <c r="O50" s="224"/>
      <c r="P50" s="225"/>
      <c r="Q50" s="5"/>
    </row>
    <row r="51" spans="1:17" s="3" customFormat="1" x14ac:dyDescent="0.25">
      <c r="A51" s="5"/>
      <c r="B51" s="54"/>
      <c r="C51" s="59" t="s">
        <v>74</v>
      </c>
      <c r="D51" s="94">
        <v>403603.67</v>
      </c>
      <c r="E51" s="94">
        <v>209612</v>
      </c>
      <c r="F51" s="94">
        <v>370629.88</v>
      </c>
      <c r="G51" s="60">
        <f t="shared" ref="G51:G54" si="11">D51+E51-F51</f>
        <v>242585.78999999992</v>
      </c>
      <c r="H51" s="56"/>
      <c r="I51" s="223"/>
      <c r="J51" s="224"/>
      <c r="K51" s="224"/>
      <c r="L51" s="224"/>
      <c r="M51" s="224"/>
      <c r="N51" s="224"/>
      <c r="O51" s="224"/>
      <c r="P51" s="225"/>
      <c r="Q51" s="5"/>
    </row>
    <row r="52" spans="1:17" s="3" customFormat="1" x14ac:dyDescent="0.25">
      <c r="A52" s="5"/>
      <c r="B52" s="54"/>
      <c r="C52" s="59" t="s">
        <v>75</v>
      </c>
      <c r="D52" s="94">
        <v>193491.32</v>
      </c>
      <c r="E52" s="94">
        <v>400448</v>
      </c>
      <c r="F52" s="94">
        <v>267404</v>
      </c>
      <c r="G52" s="60">
        <f t="shared" si="11"/>
        <v>326535.32000000007</v>
      </c>
      <c r="H52" s="56"/>
      <c r="I52" s="223"/>
      <c r="J52" s="224"/>
      <c r="K52" s="224"/>
      <c r="L52" s="224"/>
      <c r="M52" s="224"/>
      <c r="N52" s="224"/>
      <c r="O52" s="224"/>
      <c r="P52" s="225"/>
      <c r="Q52" s="5"/>
    </row>
    <row r="53" spans="1:17" s="3" customFormat="1" x14ac:dyDescent="0.25">
      <c r="A53" s="5"/>
      <c r="B53" s="54"/>
      <c r="C53" s="59" t="s">
        <v>99</v>
      </c>
      <c r="D53" s="94">
        <v>7648.26</v>
      </c>
      <c r="E53" s="94">
        <v>106079</v>
      </c>
      <c r="F53" s="94">
        <v>0</v>
      </c>
      <c r="G53" s="60">
        <v>113727.26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100</v>
      </c>
      <c r="D54" s="94">
        <v>121058.19</v>
      </c>
      <c r="E54" s="94">
        <v>265000</v>
      </c>
      <c r="F54" s="94">
        <v>367400</v>
      </c>
      <c r="G54" s="60">
        <f t="shared" si="11"/>
        <v>18658.190000000002</v>
      </c>
      <c r="H54" s="56"/>
      <c r="I54" s="226"/>
      <c r="J54" s="227"/>
      <c r="K54" s="227"/>
      <c r="L54" s="227"/>
      <c r="M54" s="227"/>
      <c r="N54" s="227"/>
      <c r="O54" s="227"/>
      <c r="P54" s="228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35.909999999999997</v>
      </c>
      <c r="E57" s="95">
        <v>35.869999999999997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5"/>
    </row>
    <row r="60" spans="1:17" s="3" customFormat="1" x14ac:dyDescent="0.25">
      <c r="A60" s="5"/>
      <c r="B60" s="142" t="s">
        <v>98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1" t="s">
        <v>109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2"/>
      <c r="Q61" s="5"/>
    </row>
    <row r="62" spans="1:17" s="3" customFormat="1" x14ac:dyDescent="0.25">
      <c r="A62" s="5"/>
      <c r="B62" s="181" t="s">
        <v>110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82"/>
      <c r="Q62" s="5"/>
    </row>
    <row r="63" spans="1:17" s="3" customFormat="1" x14ac:dyDescent="0.25">
      <c r="A63" s="5"/>
      <c r="B63" s="181" t="s">
        <v>113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2"/>
      <c r="Q63" s="5"/>
    </row>
    <row r="64" spans="1:17" s="3" customFormat="1" x14ac:dyDescent="0.25">
      <c r="A64" s="5"/>
      <c r="B64" s="181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2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111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112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101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107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114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115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116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117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118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119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/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5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41">
        <v>43665</v>
      </c>
      <c r="D108" s="61" t="s">
        <v>83</v>
      </c>
      <c r="E108" s="179" t="s">
        <v>120</v>
      </c>
      <c r="F108" s="179"/>
      <c r="G108" s="179"/>
      <c r="H108" s="61"/>
      <c r="I108" s="61" t="s">
        <v>84</v>
      </c>
      <c r="J108" s="180" t="s">
        <v>121</v>
      </c>
      <c r="K108" s="180"/>
      <c r="L108" s="180"/>
      <c r="M108" s="18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Pöselt Lukáš</cp:lastModifiedBy>
  <cp:lastPrinted>2019-07-19T05:52:25Z</cp:lastPrinted>
  <dcterms:created xsi:type="dcterms:W3CDTF">2017-02-23T12:10:09Z</dcterms:created>
  <dcterms:modified xsi:type="dcterms:W3CDTF">2022-08-02T08:02:22Z</dcterms:modified>
</cp:coreProperties>
</file>