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hhonigova\Desktop\Documents\ROZPOČTY\ROZPOČET 2021\ZMĚNY ROZPOČTU BĚHEM ROKU 2021\ZŠ Hornická\"/>
    </mc:Choice>
  </mc:AlternateContent>
  <xr:revisionPtr revIDLastSave="0" documentId="13_ncr:1_{8159F40C-FC74-43CD-AC5F-59B0C7EC5A32}" xr6:coauthVersionLast="36" xr6:coauthVersionMax="47" xr10:uidLastSave="{00000000-0000-0000-0000-000000000000}"/>
  <bookViews>
    <workbookView xWindow="-105" yWindow="-105" windowWidth="30930" windowHeight="16890" xr2:uid="{00000000-000D-0000-FFFF-FFFF00000000}"/>
  </bookViews>
  <sheets>
    <sheet name="návrh změny rozpočtu " sheetId="3" r:id="rId1"/>
  </sheets>
  <definedNames>
    <definedName name="_xlnm.Print_Area" localSheetId="0">'návrh změny rozpočtu '!$A$1:$Q$76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3" l="1"/>
  <c r="F24" i="3"/>
  <c r="E24" i="3"/>
  <c r="D24" i="3"/>
  <c r="L39" i="3"/>
  <c r="D39" i="3" l="1"/>
  <c r="E39" i="3" l="1"/>
  <c r="G53" i="3" l="1"/>
  <c r="I20" i="3" l="1"/>
  <c r="N24" i="3" l="1"/>
  <c r="L24" i="3"/>
  <c r="K24" i="3"/>
  <c r="J24" i="3"/>
  <c r="H24" i="3"/>
  <c r="E40" i="3"/>
  <c r="M24" i="3" l="1"/>
  <c r="G51" i="3" l="1"/>
  <c r="G52" i="3"/>
  <c r="G54" i="3"/>
  <c r="G50" i="3"/>
  <c r="N39" i="3" l="1"/>
  <c r="K39" i="3"/>
  <c r="K40" i="3" s="1"/>
  <c r="J39" i="3"/>
  <c r="O23" i="3"/>
  <c r="O22" i="3"/>
  <c r="O21" i="3"/>
  <c r="O20" i="3"/>
  <c r="O18" i="3"/>
  <c r="O17" i="3"/>
  <c r="O16" i="3"/>
  <c r="O15" i="3"/>
  <c r="F39" i="3"/>
  <c r="H39" i="3"/>
  <c r="I15" i="3"/>
  <c r="I16" i="3"/>
  <c r="I17" i="3"/>
  <c r="I18" i="3"/>
  <c r="I19" i="3"/>
  <c r="I21" i="3"/>
  <c r="I23" i="3"/>
  <c r="M39" i="3" l="1"/>
  <c r="M40" i="3" s="1"/>
  <c r="I39" i="3"/>
  <c r="O24" i="3"/>
  <c r="I24" i="3"/>
  <c r="P32" i="3"/>
  <c r="P33" i="3"/>
  <c r="P18" i="3"/>
  <c r="P22" i="3"/>
  <c r="N40" i="3"/>
  <c r="P34" i="3"/>
  <c r="P37" i="3"/>
  <c r="P16" i="3"/>
  <c r="P20" i="3"/>
  <c r="P17" i="3"/>
  <c r="P21" i="3"/>
  <c r="P29" i="3"/>
  <c r="P28" i="3"/>
  <c r="P31" i="3"/>
  <c r="J40" i="3"/>
  <c r="P35" i="3"/>
  <c r="P38" i="3"/>
  <c r="P15" i="3"/>
  <c r="P19" i="3"/>
  <c r="P23" i="3"/>
  <c r="P30" i="3"/>
  <c r="P36" i="3"/>
  <c r="L40" i="3"/>
  <c r="H40" i="3"/>
  <c r="F40" i="3"/>
  <c r="O39" i="3" l="1"/>
  <c r="O40" i="3" s="1"/>
  <c r="O41" i="3" s="1"/>
  <c r="I40" i="3"/>
  <c r="G39" i="3"/>
  <c r="P24" i="3"/>
  <c r="P39" i="3" l="1"/>
  <c r="I41" i="3"/>
  <c r="P40" i="3" l="1"/>
  <c r="P41" i="3"/>
</calcChain>
</file>

<file path=xl/sharedStrings.xml><?xml version="1.0" encoding="utf-8"?>
<sst xmlns="http://schemas.openxmlformats.org/spreadsheetml/2006/main" count="141" uniqueCount="112">
  <si>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</si>
  <si>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</si>
  <si>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</si>
  <si>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</si>
  <si>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</si>
  <si>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</si>
  <si>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</si>
  <si>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</si>
  <si>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</si>
  <si>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</si>
  <si>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</si>
  <si>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</si>
  <si>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</si>
  <si>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</si>
  <si>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</si>
  <si>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</si>
  <si>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</si>
  <si>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</si>
  <si>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</si>
  <si>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</si>
  <si>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</si>
  <si>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</si>
  <si>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</si>
  <si>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</si>
  <si>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</si>
  <si>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</si>
  <si>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</si>
  <si>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</si>
  <si>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</si>
  <si>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</si>
  <si>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</si>
  <si>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</si>
  <si>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</si>
  <si>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</si>
  <si>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</si>
  <si>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</si>
  <si>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</si>
  <si>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</si>
  <si>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</si>
  <si>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</si>
  <si>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</si>
  <si>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</si>
  <si>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</si>
  <si>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</si>
  <si>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</si>
  <si>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</si>
  <si>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</si>
  <si>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</si>
  <si>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</si>
  <si>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</si>
  <si>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</si>
  <si>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</si>
  <si>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</si>
  <si>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</si>
  <si>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</si>
  <si>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</si>
  <si>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</si>
  <si>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</si>
  <si>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</si>
  <si>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</si>
  <si>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</si>
  <si>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</si>
  <si>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</si>
  <si>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</si>
  <si>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</si>
  <si>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</si>
  <si>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</si>
  <si>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</si>
  <si>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</si>
  <si>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</si>
  <si>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</si>
  <si>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</si>
  <si>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</si>
  <si>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</si>
  <si>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</si>
  <si>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</si>
  <si>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</si>
  <si>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</si>
  <si>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</si>
  <si>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</si>
  <si>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</si>
  <si>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</si>
  <si>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</si>
  <si>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</si>
  <si>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</si>
  <si>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</si>
  <si>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</si>
  <si>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</si>
  <si>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</si>
  <si>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</si>
  <si>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</si>
  <si>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</si>
  <si>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</si>
  <si>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</si>
  <si>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</si>
  <si>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Investiční příspěvek zřizovatel</t>
  </si>
  <si>
    <t>Fond odměn</t>
  </si>
  <si>
    <t>FKSP</t>
  </si>
  <si>
    <t>ostatní transfery</t>
  </si>
  <si>
    <t>Návrh změny rozpočtu na rok 2021</t>
  </si>
  <si>
    <t>Schválený rozpočet na rok 2021</t>
  </si>
  <si>
    <t>Upravený rozpočet na rok 2021</t>
  </si>
  <si>
    <t>Do rezervního fondu je zapojena nevyčerpaná dotace EU - Šablony.</t>
  </si>
  <si>
    <t>Výnosy - účelový příspěvek zřizovatele vykázán dle skutečného vyčerpání na akce.</t>
  </si>
  <si>
    <t xml:space="preserve">              - ostatní transfery - dotace KÚ + Šablony</t>
  </si>
  <si>
    <t xml:space="preserve">               - zapojení zúčtování 403 do výnosů ( transferové podíly )</t>
  </si>
  <si>
    <t xml:space="preserve">              - ostatní výnosy - zapojení darů</t>
  </si>
  <si>
    <t>Náklady - úprava odpisového plánu - sjednocení zbytkové hodnoty a úprava odpisové doby</t>
  </si>
  <si>
    <t xml:space="preserve">               - zapojení dotace Šablony</t>
  </si>
  <si>
    <t xml:space="preserve">                - zapojení darů</t>
  </si>
  <si>
    <t>Ing. Martina Črepová</t>
  </si>
  <si>
    <t>Mgr. Dudková Ivana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</si>
</sst>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0">
    <xf numFmtId="0" fontId="0" fillId="0" borderId="0" xfId="0"/>
    <xf numFmtId="10" fontId="0" fillId="0" borderId="0" xfId="0" applyNumberFormat="1" applyFont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12" fillId="0" borderId="24" xfId="2" applyFont="1" applyBorder="1" applyProtection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164" fontId="0" fillId="5" borderId="58" xfId="0" applyNumberFormat="1" applyFont="1" applyFill="1" applyBorder="1" applyProtection="1">
      <protection locked="0"/>
    </xf>
    <xf numFmtId="0" fontId="0" fillId="0" borderId="24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39" xfId="0" applyFont="1" applyFill="1" applyBorder="1" applyAlignment="1" applyProtection="1">
      <alignment horizontal="left"/>
      <protection locked="0"/>
    </xf>
    <xf numFmtId="0" fontId="4" fillId="0" borderId="9" xfId="0" applyFont="1" applyBorder="1"/>
    <xf numFmtId="0" fontId="4" fillId="0" borderId="2" xfId="0" applyFont="1" applyBorder="1"/>
    <xf numFmtId="4" fontId="4" fillId="0" borderId="2" xfId="0" applyNumberFormat="1" applyFont="1" applyBorder="1"/>
    <xf numFmtId="0" fontId="4" fillId="0" borderId="43" xfId="0" applyFont="1" applyBorder="1"/>
    <xf numFmtId="164" fontId="0" fillId="13" borderId="2" xfId="0" applyNumberFormat="1" applyFont="1" applyFill="1" applyBorder="1" applyProtection="1">
      <protection locked="0"/>
    </xf>
    <xf numFmtId="164" fontId="0" fillId="13" borderId="43" xfId="0" applyNumberFormat="1" applyFont="1" applyFill="1" applyBorder="1" applyProtection="1">
      <protection locked="0"/>
    </xf>
    <xf numFmtId="0" fontId="22" fillId="0" borderId="24" xfId="0" applyFont="1" applyFill="1" applyBorder="1"/>
    <xf numFmtId="0" fontId="22" fillId="0" borderId="0" xfId="0" applyFont="1" applyFill="1" applyBorder="1"/>
    <xf numFmtId="0" fontId="22" fillId="0" borderId="39" xfId="0" applyFont="1" applyFill="1" applyBorder="1"/>
    <xf numFmtId="0" fontId="22" fillId="0" borderId="24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39" xfId="0" applyFont="1" applyFill="1" applyBorder="1" applyAlignment="1" applyProtection="1">
      <alignment horizontal="left"/>
      <protection locked="0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0" fontId="22" fillId="0" borderId="24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 vertical="top" wrapText="1"/>
      <protection locked="0"/>
    </xf>
    <xf numFmtId="164" fontId="5" fillId="0" borderId="0" xfId="0" applyNumberFormat="1" applyFont="1" applyFill="1" applyBorder="1" applyAlignment="1" applyProtection="1">
      <alignment horizontal="left" vertical="top" wrapText="1"/>
      <protection locked="0"/>
    </xf>
    <xf numFmtId="164" fontId="5" fillId="0" borderId="39" xfId="0" applyNumberFormat="1" applyFont="1" applyFill="1" applyBorder="1" applyAlignment="1" applyProtection="1">
      <alignment horizontal="left" vertical="top" wrapText="1"/>
      <protection locked="0"/>
    </xf>
    <xf numFmtId="164" fontId="5" fillId="0" borderId="10" xfId="0" applyNumberFormat="1" applyFont="1" applyFill="1" applyBorder="1" applyAlignment="1" applyProtection="1">
      <alignment horizontal="left" vertical="top" wrapText="1"/>
      <protection locked="0"/>
    </xf>
    <xf numFmtId="164" fontId="5" fillId="0" borderId="55" xfId="0" applyNumberFormat="1" applyFont="1" applyFill="1" applyBorder="1" applyAlignment="1" applyProtection="1">
      <alignment horizontal="left" vertical="top" wrapText="1"/>
      <protection locked="0"/>
    </xf>
    <xf numFmtId="164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0" fillId="0" borderId="24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39" xfId="0" applyFont="1" applyFill="1" applyBorder="1" applyAlignment="1" applyProtection="1">
      <alignment horizontal="left"/>
      <protection locked="0"/>
    </xf>
  </cellXfs>
  <cellStyles count="3">
    <cellStyle name="Normální" xfId="0" builtinId="0"/>
    <cellStyle name="Normální 2" xfId="1" xr:uid="{00000000-0005-0000-0000-000001000000}"/>
    <cellStyle name="normální_Tabulka školy, návrh rozpočtu" xfId="2" xr:uid="{00000000-0005-0000-0000-000002000000}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V261"/>
  <sheetViews>
    <sheetView showGridLines="0" tabSelected="1" view="pageBreakPreview" topLeftCell="A34" zoomScale="80" zoomScaleNormal="100" zoomScaleSheetLayoutView="80" workbookViewId="0">
      <selection activeCell="B66" sqref="B66:P66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3" customWidth="1"/>
    <col min="12" max="12" width="12.7109375" customWidth="1"/>
    <col min="13" max="13" width="15.140625" style="1" customWidth="1"/>
    <col min="14" max="14" width="11.28515625" customWidth="1"/>
    <col min="15" max="15" width="13.425781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4"/>
      <c r="O1" s="4"/>
      <c r="P1" s="4"/>
      <c r="Q1" s="4"/>
      <c r="R1" s="3"/>
      <c r="S1" s="3"/>
    </row>
    <row r="2" spans="1:19" ht="21" x14ac:dyDescent="0.35">
      <c r="A2" s="4"/>
      <c r="B2" s="6" t="s">
        <v>101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4"/>
      <c r="O2" s="4"/>
      <c r="P2" s="4"/>
      <c r="Q2" s="4"/>
      <c r="R2" s="3"/>
      <c r="S2" s="3"/>
    </row>
    <row r="3" spans="1:19" ht="7.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4"/>
      <c r="O3" s="4"/>
      <c r="P3" s="4"/>
      <c r="Q3" s="4"/>
      <c r="R3" s="3"/>
      <c r="S3" s="3"/>
    </row>
    <row r="4" spans="1:19" ht="21" x14ac:dyDescent="0.35">
      <c r="A4" s="4"/>
      <c r="B4" s="4" t="s">
        <v>43</v>
      </c>
      <c r="C4" s="4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4"/>
      <c r="R4" s="3"/>
      <c r="S4" s="3"/>
    </row>
    <row r="5" spans="1:19" ht="3.7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4"/>
      <c r="O5" s="4"/>
      <c r="P5" s="4"/>
      <c r="Q5" s="4"/>
      <c r="R5" s="3"/>
      <c r="S5" s="3"/>
    </row>
    <row r="6" spans="1:19" x14ac:dyDescent="0.25">
      <c r="A6" s="4"/>
      <c r="B6" s="4" t="s">
        <v>44</v>
      </c>
      <c r="C6" s="4"/>
      <c r="D6" s="94"/>
      <c r="E6" s="4"/>
      <c r="F6" s="4"/>
      <c r="G6" s="4"/>
      <c r="H6" s="4"/>
      <c r="I6" s="4"/>
      <c r="J6" s="4"/>
      <c r="K6" s="4"/>
      <c r="L6" s="4"/>
      <c r="M6" s="5"/>
      <c r="N6" s="4"/>
      <c r="O6" s="4"/>
      <c r="P6" s="4"/>
      <c r="Q6" s="4"/>
      <c r="R6" s="3"/>
      <c r="S6" s="3"/>
    </row>
    <row r="7" spans="1:19" ht="3.75" customHeight="1" x14ac:dyDescent="0.25">
      <c r="A7" s="4"/>
      <c r="B7" s="4"/>
      <c r="C7" s="4"/>
      <c r="D7" s="7"/>
      <c r="E7" s="4"/>
      <c r="F7" s="4"/>
      <c r="G7" s="4"/>
      <c r="H7" s="4"/>
      <c r="I7" s="4"/>
      <c r="J7" s="4"/>
      <c r="K7" s="4"/>
      <c r="L7" s="4"/>
      <c r="M7" s="5"/>
      <c r="N7" s="4"/>
      <c r="O7" s="4"/>
      <c r="P7" s="4"/>
      <c r="Q7" s="4"/>
      <c r="R7" s="3"/>
      <c r="S7" s="3"/>
    </row>
    <row r="8" spans="1:19" x14ac:dyDescent="0.25">
      <c r="A8" s="4"/>
      <c r="B8" s="4" t="s">
        <v>45</v>
      </c>
      <c r="C8" s="4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4"/>
      <c r="R8" s="3"/>
      <c r="S8" s="3"/>
    </row>
    <row r="9" spans="1:19" ht="15.75" thickBot="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  <c r="N9" s="4"/>
      <c r="O9" s="4"/>
      <c r="P9" s="4"/>
      <c r="Q9" s="4"/>
      <c r="R9" s="3"/>
      <c r="S9" s="3"/>
    </row>
    <row r="10" spans="1:19" ht="29.25" customHeight="1" thickBot="1" x14ac:dyDescent="0.3">
      <c r="A10" s="4"/>
      <c r="B10" s="212" t="s">
        <v>37</v>
      </c>
      <c r="C10" s="183" t="s">
        <v>38</v>
      </c>
      <c r="D10" s="177" t="s">
        <v>100</v>
      </c>
      <c r="E10" s="178"/>
      <c r="F10" s="178"/>
      <c r="G10" s="178"/>
      <c r="H10" s="178"/>
      <c r="I10" s="179"/>
      <c r="J10" s="177" t="s">
        <v>99</v>
      </c>
      <c r="K10" s="178"/>
      <c r="L10" s="178"/>
      <c r="M10" s="178"/>
      <c r="N10" s="178"/>
      <c r="O10" s="179"/>
      <c r="P10" s="239" t="s">
        <v>71</v>
      </c>
      <c r="Q10" s="4"/>
    </row>
    <row r="11" spans="1:19" ht="30.75" thickBot="1" x14ac:dyDescent="0.3">
      <c r="A11" s="4"/>
      <c r="B11" s="213"/>
      <c r="C11" s="184"/>
      <c r="D11" s="180" t="s">
        <v>39</v>
      </c>
      <c r="E11" s="181"/>
      <c r="F11" s="181"/>
      <c r="G11" s="182"/>
      <c r="H11" s="8" t="s">
        <v>40</v>
      </c>
      <c r="I11" s="8" t="s">
        <v>62</v>
      </c>
      <c r="J11" s="180" t="s">
        <v>39</v>
      </c>
      <c r="K11" s="181"/>
      <c r="L11" s="181"/>
      <c r="M11" s="182"/>
      <c r="N11" s="8" t="s">
        <v>40</v>
      </c>
      <c r="O11" s="8" t="s">
        <v>62</v>
      </c>
      <c r="P11" s="240"/>
      <c r="Q11" s="4"/>
    </row>
    <row r="12" spans="1:19" ht="15.75" thickBot="1" x14ac:dyDescent="0.3">
      <c r="A12" s="4"/>
      <c r="B12" s="213"/>
      <c r="C12" s="185"/>
      <c r="D12" s="189" t="s">
        <v>63</v>
      </c>
      <c r="E12" s="190"/>
      <c r="F12" s="190"/>
      <c r="G12" s="190"/>
      <c r="H12" s="190"/>
      <c r="I12" s="191"/>
      <c r="J12" s="189" t="s">
        <v>63</v>
      </c>
      <c r="K12" s="190"/>
      <c r="L12" s="190"/>
      <c r="M12" s="190"/>
      <c r="N12" s="190"/>
      <c r="O12" s="191"/>
      <c r="P12" s="240"/>
      <c r="Q12" s="4"/>
    </row>
    <row r="13" spans="1:19" ht="15.75" thickBot="1" x14ac:dyDescent="0.3">
      <c r="A13" s="4"/>
      <c r="B13" s="214"/>
      <c r="C13" s="186"/>
      <c r="D13" s="187" t="s">
        <v>58</v>
      </c>
      <c r="E13" s="188"/>
      <c r="F13" s="188"/>
      <c r="G13" s="192" t="s">
        <v>64</v>
      </c>
      <c r="H13" s="194" t="s">
        <v>67</v>
      </c>
      <c r="I13" s="198" t="s">
        <v>63</v>
      </c>
      <c r="J13" s="187" t="s">
        <v>58</v>
      </c>
      <c r="K13" s="188"/>
      <c r="L13" s="188"/>
      <c r="M13" s="192" t="s">
        <v>64</v>
      </c>
      <c r="N13" s="194" t="s">
        <v>67</v>
      </c>
      <c r="O13" s="198" t="s">
        <v>63</v>
      </c>
      <c r="P13" s="240"/>
      <c r="Q13" s="4"/>
    </row>
    <row r="14" spans="1:19" ht="15.75" thickBot="1" x14ac:dyDescent="0.3">
      <c r="A14" s="4"/>
      <c r="B14" s="9"/>
      <c r="C14" s="10"/>
      <c r="D14" s="159" t="s">
        <v>59</v>
      </c>
      <c r="E14" s="160" t="s">
        <v>98</v>
      </c>
      <c r="F14" s="160" t="s">
        <v>60</v>
      </c>
      <c r="G14" s="193"/>
      <c r="H14" s="195"/>
      <c r="I14" s="199"/>
      <c r="J14" s="159" t="s">
        <v>59</v>
      </c>
      <c r="K14" s="160" t="s">
        <v>98</v>
      </c>
      <c r="L14" s="160" t="s">
        <v>60</v>
      </c>
      <c r="M14" s="193"/>
      <c r="N14" s="195"/>
      <c r="O14" s="199"/>
      <c r="P14" s="241"/>
      <c r="Q14" s="4"/>
    </row>
    <row r="15" spans="1:19" x14ac:dyDescent="0.25">
      <c r="A15" s="4"/>
      <c r="B15" s="38" t="s">
        <v>0</v>
      </c>
      <c r="C15" s="145" t="s">
        <v>52</v>
      </c>
      <c r="D15" s="11"/>
      <c r="E15" s="12"/>
      <c r="F15" s="63">
        <v>2050</v>
      </c>
      <c r="G15" s="70">
        <v>2050</v>
      </c>
      <c r="H15" s="73"/>
      <c r="I15" s="13">
        <f>G15+H15</f>
        <v>2050</v>
      </c>
      <c r="J15" s="11"/>
      <c r="K15" s="12"/>
      <c r="L15" s="63">
        <v>1547.6</v>
      </c>
      <c r="M15" s="70">
        <v>1547.6</v>
      </c>
      <c r="N15" s="73">
        <v>167.8</v>
      </c>
      <c r="O15" s="13">
        <f>M15+N15</f>
        <v>1715.3999999999999</v>
      </c>
      <c r="P15" s="14">
        <f>(O15-I15)/I15</f>
        <v>-0.16321951219512201</v>
      </c>
      <c r="Q15" s="4"/>
    </row>
    <row r="16" spans="1:19" x14ac:dyDescent="0.25">
      <c r="A16" s="4"/>
      <c r="B16" s="15" t="s">
        <v>1</v>
      </c>
      <c r="C16" s="146" t="s">
        <v>61</v>
      </c>
      <c r="D16" s="64">
        <v>5995</v>
      </c>
      <c r="E16" s="16"/>
      <c r="F16" s="16"/>
      <c r="G16" s="71">
        <v>5995</v>
      </c>
      <c r="H16" s="74"/>
      <c r="I16" s="13">
        <f t="shared" ref="I16:I23" si="0">G16+H16</f>
        <v>5995</v>
      </c>
      <c r="J16" s="64">
        <v>5884.5</v>
      </c>
      <c r="K16" s="16"/>
      <c r="L16" s="16"/>
      <c r="M16" s="71">
        <v>5884.5</v>
      </c>
      <c r="N16" s="74"/>
      <c r="O16" s="13">
        <f t="shared" ref="O16:O20" si="1">M16+N16</f>
        <v>5884.5</v>
      </c>
      <c r="P16" s="17">
        <f t="shared" ref="P16:P40" si="2">(O16-I16)/I16</f>
        <v>-1.8432026688907421E-2</v>
      </c>
      <c r="Q16" s="4"/>
    </row>
    <row r="17" spans="1:17" x14ac:dyDescent="0.25">
      <c r="A17" s="4"/>
      <c r="B17" s="15" t="s">
        <v>3</v>
      </c>
      <c r="C17" s="147" t="s">
        <v>84</v>
      </c>
      <c r="D17" s="65">
        <v>436.5</v>
      </c>
      <c r="E17" s="18"/>
      <c r="F17" s="18"/>
      <c r="G17" s="71">
        <v>436.5</v>
      </c>
      <c r="H17" s="75"/>
      <c r="I17" s="13">
        <f t="shared" si="0"/>
        <v>436.5</v>
      </c>
      <c r="J17" s="65">
        <v>469.8</v>
      </c>
      <c r="K17" s="18"/>
      <c r="L17" s="18"/>
      <c r="M17" s="71">
        <v>469.8</v>
      </c>
      <c r="N17" s="75"/>
      <c r="O17" s="13">
        <f t="shared" si="1"/>
        <v>469.8</v>
      </c>
      <c r="P17" s="17">
        <f t="shared" si="2"/>
        <v>7.6288659793814453E-2</v>
      </c>
      <c r="Q17" s="4"/>
    </row>
    <row r="18" spans="1:17" x14ac:dyDescent="0.25">
      <c r="A18" s="4"/>
      <c r="B18" s="15" t="s">
        <v>5</v>
      </c>
      <c r="C18" s="148" t="s">
        <v>53</v>
      </c>
      <c r="D18" s="19"/>
      <c r="E18" s="66">
        <v>35727</v>
      </c>
      <c r="F18" s="18"/>
      <c r="G18" s="71">
        <v>35727</v>
      </c>
      <c r="H18" s="73"/>
      <c r="I18" s="13">
        <f t="shared" si="0"/>
        <v>35727</v>
      </c>
      <c r="J18" s="19"/>
      <c r="K18" s="66">
        <v>42393.5</v>
      </c>
      <c r="L18" s="18"/>
      <c r="M18" s="71">
        <v>42393.5</v>
      </c>
      <c r="N18" s="73"/>
      <c r="O18" s="13">
        <f t="shared" si="1"/>
        <v>42393.5</v>
      </c>
      <c r="P18" s="17">
        <f t="shared" si="2"/>
        <v>0.18659557197637641</v>
      </c>
      <c r="Q18" s="20"/>
    </row>
    <row r="19" spans="1:17" x14ac:dyDescent="0.25">
      <c r="A19" s="4"/>
      <c r="B19" s="15" t="s">
        <v>7</v>
      </c>
      <c r="C19" s="43" t="s">
        <v>46</v>
      </c>
      <c r="D19" s="21"/>
      <c r="E19" s="18"/>
      <c r="F19" s="67"/>
      <c r="G19" s="71">
        <v>0</v>
      </c>
      <c r="H19" s="76"/>
      <c r="I19" s="13">
        <f t="shared" si="0"/>
        <v>0</v>
      </c>
      <c r="J19" s="21"/>
      <c r="K19" s="18"/>
      <c r="L19" s="67">
        <v>977</v>
      </c>
      <c r="M19" s="71">
        <v>977</v>
      </c>
      <c r="N19" s="76"/>
      <c r="O19" s="13">
        <v>977</v>
      </c>
      <c r="P19" s="17" t="e">
        <f t="shared" si="2"/>
        <v>#DIV/0!</v>
      </c>
      <c r="Q19" s="4"/>
    </row>
    <row r="20" spans="1:17" x14ac:dyDescent="0.25">
      <c r="A20" s="4"/>
      <c r="B20" s="15" t="s">
        <v>9</v>
      </c>
      <c r="C20" s="149" t="s">
        <v>47</v>
      </c>
      <c r="D20" s="19"/>
      <c r="E20" s="16"/>
      <c r="F20" s="68"/>
      <c r="G20" s="71"/>
      <c r="H20" s="76"/>
      <c r="I20" s="13">
        <f>F20</f>
        <v>0</v>
      </c>
      <c r="J20" s="19"/>
      <c r="K20" s="16"/>
      <c r="L20" s="68">
        <v>537.6</v>
      </c>
      <c r="M20" s="71">
        <v>537.6</v>
      </c>
      <c r="N20" s="76"/>
      <c r="O20" s="13">
        <f t="shared" si="1"/>
        <v>537.6</v>
      </c>
      <c r="P20" s="17" t="e">
        <f t="shared" si="2"/>
        <v>#DIV/0!</v>
      </c>
      <c r="Q20" s="4"/>
    </row>
    <row r="21" spans="1:17" x14ac:dyDescent="0.25">
      <c r="A21" s="4"/>
      <c r="B21" s="15" t="s">
        <v>11</v>
      </c>
      <c r="C21" s="42" t="s">
        <v>2</v>
      </c>
      <c r="D21" s="19"/>
      <c r="E21" s="16"/>
      <c r="F21" s="68"/>
      <c r="G21" s="71"/>
      <c r="H21" s="77">
        <v>210</v>
      </c>
      <c r="I21" s="13">
        <f>G21+H21</f>
        <v>210</v>
      </c>
      <c r="J21" s="19"/>
      <c r="K21" s="16"/>
      <c r="L21" s="68">
        <v>370.3</v>
      </c>
      <c r="M21" s="71">
        <v>370.3</v>
      </c>
      <c r="N21" s="77"/>
      <c r="O21" s="13">
        <f>M21+N21</f>
        <v>370.3</v>
      </c>
      <c r="P21" s="17">
        <f t="shared" si="2"/>
        <v>0.76333333333333342</v>
      </c>
      <c r="Q21" s="4"/>
    </row>
    <row r="22" spans="1:17" x14ac:dyDescent="0.25">
      <c r="A22" s="4"/>
      <c r="B22" s="15" t="s">
        <v>13</v>
      </c>
      <c r="C22" s="42" t="s">
        <v>4</v>
      </c>
      <c r="D22" s="19"/>
      <c r="E22" s="16"/>
      <c r="F22" s="68"/>
      <c r="G22" s="71"/>
      <c r="H22" s="77">
        <v>200</v>
      </c>
      <c r="I22" s="13">
        <v>200</v>
      </c>
      <c r="J22" s="19"/>
      <c r="K22" s="16"/>
      <c r="L22" s="68"/>
      <c r="M22" s="71">
        <v>0</v>
      </c>
      <c r="N22" s="77">
        <v>0</v>
      </c>
      <c r="O22" s="13">
        <f t="shared" ref="O22:O23" si="3">M22+N22</f>
        <v>0</v>
      </c>
      <c r="P22" s="17">
        <f t="shared" si="2"/>
        <v>-1</v>
      </c>
      <c r="Q22" s="4"/>
    </row>
    <row r="23" spans="1:17" ht="15.75" thickBot="1" x14ac:dyDescent="0.3">
      <c r="A23" s="4"/>
      <c r="B23" s="150" t="s">
        <v>15</v>
      </c>
      <c r="C23" s="151" t="s">
        <v>6</v>
      </c>
      <c r="D23" s="23"/>
      <c r="E23" s="24"/>
      <c r="F23" s="69"/>
      <c r="G23" s="72"/>
      <c r="H23" s="78"/>
      <c r="I23" s="25">
        <f t="shared" si="0"/>
        <v>0</v>
      </c>
      <c r="J23" s="23"/>
      <c r="K23" s="24"/>
      <c r="L23" s="69"/>
      <c r="M23" s="72">
        <v>0</v>
      </c>
      <c r="N23" s="78">
        <v>0</v>
      </c>
      <c r="O23" s="25">
        <f t="shared" si="3"/>
        <v>0</v>
      </c>
      <c r="P23" s="17" t="e">
        <f t="shared" si="2"/>
        <v>#DIV/0!</v>
      </c>
      <c r="Q23" s="4"/>
    </row>
    <row r="24" spans="1:17" ht="15.75" thickBot="1" x14ac:dyDescent="0.3">
      <c r="A24" s="4"/>
      <c r="B24" s="26" t="s">
        <v>17</v>
      </c>
      <c r="C24" s="27" t="s">
        <v>8</v>
      </c>
      <c r="D24" s="28">
        <f>SUM(D16:D23)</f>
        <v>6431.5</v>
      </c>
      <c r="E24" s="29">
        <f>SUM(E18:E23)</f>
        <v>35727</v>
      </c>
      <c r="F24" s="29">
        <f>SUM(F15)</f>
        <v>2050</v>
      </c>
      <c r="G24" s="30">
        <f>SUM(G15:G23)</f>
        <v>44208.5</v>
      </c>
      <c r="H24" s="31">
        <f>SUM(H15:H21)</f>
        <v>210</v>
      </c>
      <c r="I24" s="31">
        <f>SUM(I15:I21)</f>
        <v>44418.5</v>
      </c>
      <c r="J24" s="28">
        <f>SUM(J15:J21)</f>
        <v>6354.3</v>
      </c>
      <c r="K24" s="29">
        <f>SUM(K15:K21)</f>
        <v>42393.5</v>
      </c>
      <c r="L24" s="29">
        <f>SUM(L15:L21)</f>
        <v>3432.5</v>
      </c>
      <c r="M24" s="30">
        <f>SUM(J24:L24)</f>
        <v>52180.3</v>
      </c>
      <c r="N24" s="31">
        <f>SUM(N15:N21)</f>
        <v>167.8</v>
      </c>
      <c r="O24" s="31">
        <f>SUM(O15:O21)</f>
        <v>52348.1</v>
      </c>
      <c r="P24" s="32">
        <f t="shared" si="2"/>
        <v>0.17852021117327235</v>
      </c>
      <c r="Q24" s="4"/>
    </row>
    <row r="25" spans="1:17" ht="15.75" thickBot="1" x14ac:dyDescent="0.3">
      <c r="A25" s="4"/>
      <c r="B25" s="33"/>
      <c r="C25" s="34"/>
      <c r="D25" s="200">
        <v>1</v>
      </c>
      <c r="E25" s="201"/>
      <c r="F25" s="201"/>
      <c r="G25" s="202"/>
      <c r="H25" s="202"/>
      <c r="I25" s="203"/>
      <c r="J25" s="200" t="s">
        <v>69</v>
      </c>
      <c r="K25" s="201"/>
      <c r="L25" s="201"/>
      <c r="M25" s="202"/>
      <c r="N25" s="202"/>
      <c r="O25" s="203"/>
      <c r="P25" s="242" t="s">
        <v>71</v>
      </c>
      <c r="Q25" s="4"/>
    </row>
    <row r="26" spans="1:17" ht="15.75" thickBot="1" x14ac:dyDescent="0.3">
      <c r="A26" s="4"/>
      <c r="B26" s="196" t="s">
        <v>37</v>
      </c>
      <c r="C26" s="183" t="s">
        <v>38</v>
      </c>
      <c r="D26" s="204" t="s">
        <v>70</v>
      </c>
      <c r="E26" s="205"/>
      <c r="F26" s="205"/>
      <c r="G26" s="206" t="s">
        <v>65</v>
      </c>
      <c r="H26" s="208" t="s">
        <v>68</v>
      </c>
      <c r="I26" s="210" t="s">
        <v>69</v>
      </c>
      <c r="J26" s="204" t="s">
        <v>70</v>
      </c>
      <c r="K26" s="205"/>
      <c r="L26" s="205"/>
      <c r="M26" s="206" t="s">
        <v>65</v>
      </c>
      <c r="N26" s="208" t="s">
        <v>68</v>
      </c>
      <c r="O26" s="210" t="s">
        <v>69</v>
      </c>
      <c r="P26" s="243"/>
      <c r="Q26" s="4"/>
    </row>
    <row r="27" spans="1:17" ht="15.75" thickBot="1" x14ac:dyDescent="0.3">
      <c r="A27" s="4"/>
      <c r="B27" s="197"/>
      <c r="C27" s="184"/>
      <c r="D27" s="35" t="s">
        <v>55</v>
      </c>
      <c r="E27" s="36" t="s">
        <v>56</v>
      </c>
      <c r="F27" s="37" t="s">
        <v>57</v>
      </c>
      <c r="G27" s="207"/>
      <c r="H27" s="209"/>
      <c r="I27" s="211"/>
      <c r="J27" s="35" t="s">
        <v>55</v>
      </c>
      <c r="K27" s="36" t="s">
        <v>56</v>
      </c>
      <c r="L27" s="37" t="s">
        <v>57</v>
      </c>
      <c r="M27" s="207"/>
      <c r="N27" s="209"/>
      <c r="O27" s="211"/>
      <c r="P27" s="244"/>
      <c r="Q27" s="4"/>
    </row>
    <row r="28" spans="1:17" x14ac:dyDescent="0.25">
      <c r="A28" s="4"/>
      <c r="B28" s="38" t="s">
        <v>19</v>
      </c>
      <c r="C28" s="39" t="s">
        <v>10</v>
      </c>
      <c r="D28" s="165">
        <v>540</v>
      </c>
      <c r="E28" s="165"/>
      <c r="F28" s="165"/>
      <c r="G28" s="80">
        <v>540</v>
      </c>
      <c r="H28" s="80"/>
      <c r="I28" s="40">
        <v>540</v>
      </c>
      <c r="J28" s="87">
        <v>1011.1</v>
      </c>
      <c r="K28" s="79"/>
      <c r="L28" s="79"/>
      <c r="M28" s="80">
        <v>1011.1</v>
      </c>
      <c r="N28" s="80"/>
      <c r="O28" s="40">
        <v>1011.1</v>
      </c>
      <c r="P28" s="14">
        <f t="shared" si="2"/>
        <v>0.87240740740740741</v>
      </c>
      <c r="Q28" s="4"/>
    </row>
    <row r="29" spans="1:17" x14ac:dyDescent="0.25">
      <c r="A29" s="4"/>
      <c r="B29" s="15" t="s">
        <v>20</v>
      </c>
      <c r="C29" s="41" t="s">
        <v>12</v>
      </c>
      <c r="D29" s="166">
        <v>808</v>
      </c>
      <c r="E29" s="166">
        <v>372</v>
      </c>
      <c r="F29" s="166">
        <v>1850</v>
      </c>
      <c r="G29" s="82">
        <v>3030</v>
      </c>
      <c r="H29" s="83"/>
      <c r="I29" s="13">
        <v>3030</v>
      </c>
      <c r="J29" s="88">
        <v>1785.1</v>
      </c>
      <c r="K29" s="169">
        <v>195.6</v>
      </c>
      <c r="L29" s="81">
        <v>404.2</v>
      </c>
      <c r="M29" s="82">
        <v>2384.9</v>
      </c>
      <c r="N29" s="83"/>
      <c r="O29" s="13">
        <v>2384.9</v>
      </c>
      <c r="P29" s="17">
        <f t="shared" si="2"/>
        <v>-0.21290429042904288</v>
      </c>
      <c r="Q29" s="4"/>
    </row>
    <row r="30" spans="1:17" x14ac:dyDescent="0.25">
      <c r="A30" s="4"/>
      <c r="B30" s="15" t="s">
        <v>22</v>
      </c>
      <c r="C30" s="42" t="s">
        <v>14</v>
      </c>
      <c r="D30" s="166">
        <v>3235</v>
      </c>
      <c r="E30" s="166"/>
      <c r="F30" s="166"/>
      <c r="G30" s="82">
        <v>3235</v>
      </c>
      <c r="H30" s="82">
        <v>60</v>
      </c>
      <c r="I30" s="13">
        <v>3295</v>
      </c>
      <c r="J30" s="89">
        <v>2489.8000000000002</v>
      </c>
      <c r="K30" s="169"/>
      <c r="L30" s="84"/>
      <c r="M30" s="82">
        <v>2489.8000000000002</v>
      </c>
      <c r="N30" s="82">
        <v>39.299999999999997</v>
      </c>
      <c r="O30" s="13">
        <v>2529.1</v>
      </c>
      <c r="P30" s="17">
        <f t="shared" si="2"/>
        <v>-0.23244309559939305</v>
      </c>
      <c r="Q30" s="4"/>
    </row>
    <row r="31" spans="1:17" x14ac:dyDescent="0.25">
      <c r="A31" s="4"/>
      <c r="B31" s="15" t="s">
        <v>24</v>
      </c>
      <c r="C31" s="42" t="s">
        <v>16</v>
      </c>
      <c r="D31" s="166">
        <v>736</v>
      </c>
      <c r="E31" s="166"/>
      <c r="F31" s="166"/>
      <c r="G31" s="82">
        <v>736</v>
      </c>
      <c r="H31" s="82"/>
      <c r="I31" s="13">
        <v>736</v>
      </c>
      <c r="J31" s="89">
        <v>1004</v>
      </c>
      <c r="K31" s="169"/>
      <c r="L31" s="84"/>
      <c r="M31" s="82">
        <v>1004</v>
      </c>
      <c r="N31" s="82"/>
      <c r="O31" s="13">
        <v>1004</v>
      </c>
      <c r="P31" s="17">
        <f t="shared" si="2"/>
        <v>0.3641304347826087</v>
      </c>
      <c r="Q31" s="4"/>
    </row>
    <row r="32" spans="1:17" x14ac:dyDescent="0.25">
      <c r="A32" s="4"/>
      <c r="B32" s="15" t="s">
        <v>26</v>
      </c>
      <c r="C32" s="42" t="s">
        <v>18</v>
      </c>
      <c r="D32" s="166">
        <v>200.5</v>
      </c>
      <c r="E32" s="167">
        <v>25875</v>
      </c>
      <c r="F32" s="166"/>
      <c r="G32" s="82">
        <v>26075.5</v>
      </c>
      <c r="H32" s="82"/>
      <c r="I32" s="13">
        <v>26075.5</v>
      </c>
      <c r="J32" s="90">
        <v>223.6</v>
      </c>
      <c r="K32" s="169">
        <v>30314.1</v>
      </c>
      <c r="L32" s="84">
        <v>359.5</v>
      </c>
      <c r="M32" s="82">
        <v>30897.200000000001</v>
      </c>
      <c r="N32" s="82"/>
      <c r="O32" s="13">
        <v>30897.200000000001</v>
      </c>
      <c r="P32" s="17">
        <f t="shared" si="2"/>
        <v>0.18491304097716249</v>
      </c>
      <c r="Q32" s="4"/>
    </row>
    <row r="33" spans="1:17" x14ac:dyDescent="0.25">
      <c r="A33" s="4"/>
      <c r="B33" s="15" t="s">
        <v>28</v>
      </c>
      <c r="C33" s="43" t="s">
        <v>42</v>
      </c>
      <c r="D33" s="166">
        <v>200.5</v>
      </c>
      <c r="E33" s="167">
        <v>25835</v>
      </c>
      <c r="F33" s="166"/>
      <c r="G33" s="82">
        <v>26035.5</v>
      </c>
      <c r="H33" s="82"/>
      <c r="I33" s="13">
        <v>26035.5</v>
      </c>
      <c r="J33" s="90">
        <v>223.6</v>
      </c>
      <c r="K33" s="169">
        <v>30154.9</v>
      </c>
      <c r="L33" s="84">
        <v>343</v>
      </c>
      <c r="M33" s="82">
        <v>30721.5</v>
      </c>
      <c r="N33" s="82"/>
      <c r="O33" s="13">
        <v>30721.5</v>
      </c>
      <c r="P33" s="17">
        <f t="shared" si="2"/>
        <v>0.17998502045284323</v>
      </c>
      <c r="Q33" s="44"/>
    </row>
    <row r="34" spans="1:17" x14ac:dyDescent="0.25">
      <c r="A34" s="4"/>
      <c r="B34" s="15" t="s">
        <v>30</v>
      </c>
      <c r="C34" s="45" t="s">
        <v>21</v>
      </c>
      <c r="D34" s="166"/>
      <c r="E34" s="166">
        <v>40</v>
      </c>
      <c r="F34" s="166"/>
      <c r="G34" s="82">
        <v>40</v>
      </c>
      <c r="H34" s="82"/>
      <c r="I34" s="13">
        <v>40</v>
      </c>
      <c r="J34" s="90"/>
      <c r="K34" s="169">
        <v>159.19999999999999</v>
      </c>
      <c r="L34" s="84">
        <v>16.5</v>
      </c>
      <c r="M34" s="82">
        <v>175.7</v>
      </c>
      <c r="N34" s="82"/>
      <c r="O34" s="13">
        <v>175.7</v>
      </c>
      <c r="P34" s="17">
        <f t="shared" si="2"/>
        <v>3.3924999999999996</v>
      </c>
      <c r="Q34" s="4"/>
    </row>
    <row r="35" spans="1:17" x14ac:dyDescent="0.25">
      <c r="A35" s="4"/>
      <c r="B35" s="15" t="s">
        <v>32</v>
      </c>
      <c r="C35" s="42" t="s">
        <v>23</v>
      </c>
      <c r="D35" s="166">
        <v>68</v>
      </c>
      <c r="E35" s="167">
        <v>8746</v>
      </c>
      <c r="F35" s="166"/>
      <c r="G35" s="82">
        <v>8814</v>
      </c>
      <c r="H35" s="82"/>
      <c r="I35" s="13">
        <v>8814</v>
      </c>
      <c r="J35" s="90">
        <v>81</v>
      </c>
      <c r="K35" s="169">
        <v>10121.799999999999</v>
      </c>
      <c r="L35" s="84">
        <v>116</v>
      </c>
      <c r="M35" s="82">
        <v>10318.799999999999</v>
      </c>
      <c r="N35" s="82"/>
      <c r="O35" s="13">
        <v>10318.799999999999</v>
      </c>
      <c r="P35" s="17">
        <f t="shared" si="2"/>
        <v>0.1707283866575901</v>
      </c>
      <c r="Q35" s="4"/>
    </row>
    <row r="36" spans="1:17" x14ac:dyDescent="0.25">
      <c r="A36" s="4"/>
      <c r="B36" s="15" t="s">
        <v>33</v>
      </c>
      <c r="C36" s="42" t="s">
        <v>25</v>
      </c>
      <c r="D36" s="166"/>
      <c r="E36" s="166"/>
      <c r="F36" s="166"/>
      <c r="G36" s="82">
        <v>0</v>
      </c>
      <c r="H36" s="82"/>
      <c r="I36" s="13">
        <v>0</v>
      </c>
      <c r="J36" s="89">
        <v>0</v>
      </c>
      <c r="K36" s="169"/>
      <c r="L36" s="84"/>
      <c r="M36" s="82">
        <v>0</v>
      </c>
      <c r="N36" s="82"/>
      <c r="O36" s="13">
        <v>0</v>
      </c>
      <c r="P36" s="17" t="e">
        <f t="shared" si="2"/>
        <v>#DIV/0!</v>
      </c>
      <c r="Q36" s="4"/>
    </row>
    <row r="37" spans="1:17" x14ac:dyDescent="0.25">
      <c r="A37" s="4"/>
      <c r="B37" s="15" t="s">
        <v>34</v>
      </c>
      <c r="C37" s="42" t="s">
        <v>27</v>
      </c>
      <c r="D37" s="166">
        <v>712</v>
      </c>
      <c r="E37" s="166"/>
      <c r="F37" s="166"/>
      <c r="G37" s="82">
        <v>712</v>
      </c>
      <c r="H37" s="82"/>
      <c r="I37" s="13">
        <v>712</v>
      </c>
      <c r="J37" s="89">
        <v>742.9</v>
      </c>
      <c r="K37" s="169"/>
      <c r="L37" s="84">
        <v>873.8</v>
      </c>
      <c r="M37" s="82">
        <v>1616.7</v>
      </c>
      <c r="N37" s="82"/>
      <c r="O37" s="13">
        <v>1616.7</v>
      </c>
      <c r="P37" s="17">
        <f t="shared" si="2"/>
        <v>1.2706460674157305</v>
      </c>
      <c r="Q37" s="4"/>
    </row>
    <row r="38" spans="1:17" ht="15.75" thickBot="1" x14ac:dyDescent="0.3">
      <c r="A38" s="4"/>
      <c r="B38" s="22" t="s">
        <v>35</v>
      </c>
      <c r="C38" s="119" t="s">
        <v>29</v>
      </c>
      <c r="D38" s="168">
        <v>482</v>
      </c>
      <c r="E38" s="168">
        <v>734</v>
      </c>
      <c r="F38" s="168"/>
      <c r="G38" s="82">
        <v>1216</v>
      </c>
      <c r="H38" s="86"/>
      <c r="I38" s="25">
        <v>1216</v>
      </c>
      <c r="J38" s="91">
        <v>909.2</v>
      </c>
      <c r="K38" s="170">
        <v>1374.2</v>
      </c>
      <c r="L38" s="85">
        <v>109.1</v>
      </c>
      <c r="M38" s="86"/>
      <c r="N38" s="86"/>
      <c r="O38" s="25">
        <v>2392.5</v>
      </c>
      <c r="P38" s="17">
        <f t="shared" si="2"/>
        <v>0.96751644736842102</v>
      </c>
      <c r="Q38" s="4"/>
    </row>
    <row r="39" spans="1:17" ht="15.75" thickBot="1" x14ac:dyDescent="0.3">
      <c r="A39" s="4"/>
      <c r="B39" s="26" t="s">
        <v>48</v>
      </c>
      <c r="C39" s="120" t="s">
        <v>31</v>
      </c>
      <c r="D39" s="46">
        <f>SUM(D35:D38)+SUM(D28:D32)</f>
        <v>6781.5</v>
      </c>
      <c r="E39" s="46">
        <f>SUM(E35:E38)+SUM(E28:E32)</f>
        <v>35727</v>
      </c>
      <c r="F39" s="46">
        <f>SUM(F35:F38)+SUM(F28:F32)</f>
        <v>1850</v>
      </c>
      <c r="G39" s="161">
        <f>SUM(D39:F39)</f>
        <v>44358.5</v>
      </c>
      <c r="H39" s="47">
        <f>SUM(H28:H32)+SUM(H35:H38)</f>
        <v>60</v>
      </c>
      <c r="I39" s="48">
        <f>SUM(I35:I38)+SUM(I28:I32)</f>
        <v>44418.5</v>
      </c>
      <c r="J39" s="46">
        <f>SUM(J35:J38)+SUM(J28:J32)</f>
        <v>8246.7000000000007</v>
      </c>
      <c r="K39" s="46">
        <f>SUM(K35:K38)+SUM(K28:K32)</f>
        <v>42005.7</v>
      </c>
      <c r="L39" s="46">
        <f>SUM(L35:L38)+SUM(L28:L32)</f>
        <v>1862.6</v>
      </c>
      <c r="M39" s="161">
        <f>SUM(J39:L39)</f>
        <v>52114.999999999993</v>
      </c>
      <c r="N39" s="47">
        <f>SUM(N28:N32)+SUM(N35:N38)</f>
        <v>39.299999999999997</v>
      </c>
      <c r="O39" s="48">
        <f>SUM(O35:O38)+SUM(O28:O32)</f>
        <v>52154.3</v>
      </c>
      <c r="P39" s="49">
        <f t="shared" si="2"/>
        <v>0.17415716424462788</v>
      </c>
      <c r="Q39" s="50"/>
    </row>
    <row r="40" spans="1:17" ht="19.5" thickBot="1" x14ac:dyDescent="0.35">
      <c r="A40" s="4"/>
      <c r="B40" s="124" t="s">
        <v>49</v>
      </c>
      <c r="C40" s="125" t="s">
        <v>51</v>
      </c>
      <c r="D40" s="126">
        <v>-350</v>
      </c>
      <c r="E40" s="126">
        <f>E24-E39</f>
        <v>0</v>
      </c>
      <c r="F40" s="126">
        <f t="shared" ref="F40:N40" si="4">F24-F39</f>
        <v>200</v>
      </c>
      <c r="G40" s="137">
        <v>-150</v>
      </c>
      <c r="H40" s="137">
        <f t="shared" si="4"/>
        <v>150</v>
      </c>
      <c r="I40" s="138">
        <f t="shared" si="4"/>
        <v>0</v>
      </c>
      <c r="J40" s="126">
        <f t="shared" si="4"/>
        <v>-1892.4000000000005</v>
      </c>
      <c r="K40" s="126">
        <f>K24-K39</f>
        <v>387.80000000000291</v>
      </c>
      <c r="L40" s="126">
        <f t="shared" si="4"/>
        <v>1569.9</v>
      </c>
      <c r="M40" s="137">
        <f>M24-M39</f>
        <v>65.300000000010186</v>
      </c>
      <c r="N40" s="137">
        <f t="shared" si="4"/>
        <v>128.5</v>
      </c>
      <c r="O40" s="138">
        <f>O24-O39</f>
        <v>193.79999999999563</v>
      </c>
      <c r="P40" s="127" t="e">
        <f t="shared" si="2"/>
        <v>#DIV/0!</v>
      </c>
      <c r="Q40" s="4"/>
    </row>
    <row r="41" spans="1:17" ht="15.75" thickBot="1" x14ac:dyDescent="0.3">
      <c r="A41" s="4"/>
      <c r="B41" s="128" t="s">
        <v>50</v>
      </c>
      <c r="C41" s="129" t="s">
        <v>66</v>
      </c>
      <c r="D41" s="130"/>
      <c r="E41" s="131"/>
      <c r="F41" s="131"/>
      <c r="G41" s="132"/>
      <c r="H41" s="133"/>
      <c r="I41" s="134">
        <f>I40-D16</f>
        <v>-5995</v>
      </c>
      <c r="J41" s="130"/>
      <c r="K41" s="131"/>
      <c r="L41" s="131"/>
      <c r="M41" s="132"/>
      <c r="N41" s="135"/>
      <c r="O41" s="134">
        <f>O40-J16</f>
        <v>-5690.7000000000044</v>
      </c>
      <c r="P41" s="136" t="e">
        <f>(#REF!-O41)/O41</f>
        <v>#REF!</v>
      </c>
      <c r="Q41" s="4"/>
    </row>
    <row r="42" spans="1:17" s="98" customFormat="1" ht="8.25" customHeight="1" thickBot="1" x14ac:dyDescent="0.3">
      <c r="A42" s="95"/>
      <c r="B42" s="96"/>
      <c r="C42" s="54"/>
      <c r="D42" s="97"/>
      <c r="E42" s="55"/>
      <c r="F42" s="55"/>
      <c r="G42" s="95"/>
      <c r="H42" s="55"/>
      <c r="I42" s="55"/>
      <c r="J42" s="97"/>
      <c r="K42" s="55"/>
      <c r="L42" s="55"/>
      <c r="M42" s="95"/>
      <c r="N42" s="55"/>
      <c r="O42" s="55"/>
      <c r="P42" s="57"/>
      <c r="Q42" s="95"/>
    </row>
    <row r="43" spans="1:17" s="98" customFormat="1" ht="15.75" thickBot="1" x14ac:dyDescent="0.3">
      <c r="A43" s="95"/>
      <c r="B43" s="100"/>
      <c r="C43" s="228" t="s">
        <v>89</v>
      </c>
      <c r="D43" s="123" t="s">
        <v>41</v>
      </c>
      <c r="E43" s="51" t="s">
        <v>90</v>
      </c>
      <c r="F43" s="52" t="s">
        <v>36</v>
      </c>
      <c r="G43" s="55"/>
      <c r="H43" s="55"/>
      <c r="I43" s="56"/>
      <c r="J43" s="228" t="s">
        <v>91</v>
      </c>
      <c r="K43" s="230"/>
      <c r="L43" s="231"/>
      <c r="M43" s="112" t="s">
        <v>41</v>
      </c>
      <c r="N43" s="113" t="s">
        <v>90</v>
      </c>
      <c r="O43" s="114" t="s">
        <v>36</v>
      </c>
      <c r="P43" s="57"/>
      <c r="Q43" s="95"/>
    </row>
    <row r="44" spans="1:17" s="3" customFormat="1" ht="15.75" thickBot="1" x14ac:dyDescent="0.3">
      <c r="A44" s="4"/>
      <c r="B44" s="100"/>
      <c r="C44" s="229"/>
      <c r="D44" s="104">
        <v>469</v>
      </c>
      <c r="E44" s="121">
        <v>469</v>
      </c>
      <c r="F44" s="122">
        <v>0</v>
      </c>
      <c r="G44" s="55"/>
      <c r="H44" s="55"/>
      <c r="I44" s="56"/>
      <c r="J44" s="229"/>
      <c r="K44" s="232"/>
      <c r="L44" s="233"/>
      <c r="M44" s="102">
        <v>476</v>
      </c>
      <c r="N44" s="102">
        <v>476</v>
      </c>
      <c r="O44" s="108">
        <v>0</v>
      </c>
      <c r="P44" s="57"/>
      <c r="Q44" s="95"/>
    </row>
    <row r="45" spans="1:17" s="99" customFormat="1" ht="8.25" customHeight="1" thickBot="1" x14ac:dyDescent="0.3">
      <c r="A45" s="95"/>
      <c r="B45" s="100"/>
      <c r="C45" s="54"/>
      <c r="D45" s="101"/>
      <c r="E45" s="55"/>
      <c r="F45" s="55"/>
      <c r="G45" s="55"/>
      <c r="H45" s="55"/>
      <c r="I45" s="56"/>
      <c r="J45" s="55"/>
      <c r="K45" s="55"/>
      <c r="L45" s="55"/>
      <c r="M45" s="55"/>
      <c r="N45" s="55"/>
      <c r="O45" s="56"/>
      <c r="P45" s="57"/>
      <c r="Q45" s="95"/>
    </row>
    <row r="46" spans="1:17" s="99" customFormat="1" ht="37.5" customHeight="1" thickBot="1" x14ac:dyDescent="0.3">
      <c r="A46" s="95"/>
      <c r="B46" s="100"/>
      <c r="C46" s="228" t="s">
        <v>93</v>
      </c>
      <c r="D46" s="105" t="s">
        <v>95</v>
      </c>
      <c r="E46" s="106" t="s">
        <v>92</v>
      </c>
      <c r="F46" s="55"/>
      <c r="G46" s="55"/>
      <c r="H46" s="55"/>
      <c r="I46" s="56"/>
      <c r="J46" s="228" t="s">
        <v>94</v>
      </c>
      <c r="K46" s="230"/>
      <c r="L46" s="230"/>
      <c r="M46" s="107" t="s">
        <v>95</v>
      </c>
      <c r="N46" s="235" t="s">
        <v>92</v>
      </c>
      <c r="O46" s="236"/>
      <c r="P46" s="57"/>
      <c r="Q46" s="95"/>
    </row>
    <row r="47" spans="1:17" ht="15.75" thickBot="1" x14ac:dyDescent="0.3">
      <c r="A47" s="4"/>
      <c r="B47" s="53"/>
      <c r="C47" s="234"/>
      <c r="D47" s="104">
        <v>0</v>
      </c>
      <c r="E47" s="109">
        <v>0</v>
      </c>
      <c r="F47" s="55"/>
      <c r="G47" s="55"/>
      <c r="H47" s="55"/>
      <c r="I47" s="56"/>
      <c r="J47" s="229"/>
      <c r="K47" s="232"/>
      <c r="L47" s="232"/>
      <c r="M47" s="103">
        <v>0</v>
      </c>
      <c r="N47" s="237">
        <v>0</v>
      </c>
      <c r="O47" s="238"/>
      <c r="P47" s="57"/>
      <c r="Q47" s="4"/>
    </row>
    <row r="48" spans="1:17" s="2" customFormat="1" x14ac:dyDescent="0.25">
      <c r="A48" s="4"/>
      <c r="B48" s="53"/>
      <c r="C48" s="54"/>
      <c r="D48" s="55"/>
      <c r="E48" s="55"/>
      <c r="F48" s="55"/>
      <c r="G48" s="55"/>
      <c r="H48" s="55"/>
      <c r="I48" s="56"/>
      <c r="J48" s="55"/>
      <c r="K48" s="55"/>
      <c r="L48" s="55"/>
      <c r="M48" s="55"/>
      <c r="N48" s="55"/>
      <c r="O48" s="56"/>
      <c r="P48" s="57"/>
      <c r="Q48" s="4"/>
    </row>
    <row r="49" spans="1:17" s="2" customFormat="1" x14ac:dyDescent="0.25">
      <c r="A49" s="4"/>
      <c r="B49" s="53"/>
      <c r="C49" s="110" t="s">
        <v>88</v>
      </c>
      <c r="D49" s="111" t="s">
        <v>75</v>
      </c>
      <c r="E49" s="111" t="s">
        <v>76</v>
      </c>
      <c r="F49" s="111" t="s">
        <v>77</v>
      </c>
      <c r="G49" s="111" t="s">
        <v>78</v>
      </c>
      <c r="H49" s="55"/>
      <c r="I49" s="117" t="s">
        <v>87</v>
      </c>
      <c r="J49" s="118"/>
      <c r="K49" s="118"/>
      <c r="L49" s="215"/>
      <c r="M49" s="215"/>
      <c r="N49" s="215"/>
      <c r="O49" s="215"/>
      <c r="P49" s="216"/>
      <c r="Q49" s="4"/>
    </row>
    <row r="50" spans="1:17" s="2" customFormat="1" ht="15" customHeight="1" x14ac:dyDescent="0.25">
      <c r="A50" s="4"/>
      <c r="B50" s="53"/>
      <c r="C50" s="58" t="s">
        <v>72</v>
      </c>
      <c r="D50" s="92"/>
      <c r="E50" s="92"/>
      <c r="F50" s="92"/>
      <c r="G50" s="59">
        <f>D50+E50-F50</f>
        <v>0</v>
      </c>
      <c r="H50" s="55"/>
      <c r="I50" s="220" t="s">
        <v>102</v>
      </c>
      <c r="J50" s="221"/>
      <c r="K50" s="221"/>
      <c r="L50" s="221"/>
      <c r="M50" s="221"/>
      <c r="N50" s="221"/>
      <c r="O50" s="221"/>
      <c r="P50" s="222"/>
      <c r="Q50" s="4"/>
    </row>
    <row r="51" spans="1:17" s="2" customFormat="1" x14ac:dyDescent="0.25">
      <c r="A51" s="4"/>
      <c r="B51" s="53"/>
      <c r="C51" s="58" t="s">
        <v>73</v>
      </c>
      <c r="D51" s="92">
        <v>506.7</v>
      </c>
      <c r="E51" s="92">
        <v>392</v>
      </c>
      <c r="F51" s="92">
        <v>140.1</v>
      </c>
      <c r="G51" s="59">
        <f t="shared" ref="G51:G54" si="5">D51+E51-F51</f>
        <v>758.6</v>
      </c>
      <c r="H51" s="55"/>
      <c r="I51" s="220"/>
      <c r="J51" s="221"/>
      <c r="K51" s="221"/>
      <c r="L51" s="221"/>
      <c r="M51" s="221"/>
      <c r="N51" s="221"/>
      <c r="O51" s="221"/>
      <c r="P51" s="222"/>
      <c r="Q51" s="4"/>
    </row>
    <row r="52" spans="1:17" s="2" customFormat="1" x14ac:dyDescent="0.25">
      <c r="A52" s="4"/>
      <c r="B52" s="53"/>
      <c r="C52" s="58" t="s">
        <v>74</v>
      </c>
      <c r="D52" s="92">
        <v>453.2</v>
      </c>
      <c r="E52" s="92">
        <v>639.70000000000005</v>
      </c>
      <c r="F52" s="92">
        <v>873.2</v>
      </c>
      <c r="G52" s="59">
        <f t="shared" si="5"/>
        <v>219.70000000000005</v>
      </c>
      <c r="H52" s="55"/>
      <c r="I52" s="220"/>
      <c r="J52" s="221"/>
      <c r="K52" s="221"/>
      <c r="L52" s="221"/>
      <c r="M52" s="221"/>
      <c r="N52" s="221"/>
      <c r="O52" s="221"/>
      <c r="P52" s="222"/>
      <c r="Q52" s="4"/>
    </row>
    <row r="53" spans="1:17" s="2" customFormat="1" x14ac:dyDescent="0.25">
      <c r="A53" s="4"/>
      <c r="B53" s="53"/>
      <c r="C53" s="58" t="s">
        <v>96</v>
      </c>
      <c r="D53" s="92">
        <v>224.6</v>
      </c>
      <c r="E53" s="92">
        <v>98</v>
      </c>
      <c r="F53" s="92">
        <v>2.9</v>
      </c>
      <c r="G53" s="59">
        <f t="shared" si="5"/>
        <v>319.70000000000005</v>
      </c>
      <c r="H53" s="55"/>
      <c r="I53" s="220"/>
      <c r="J53" s="221"/>
      <c r="K53" s="221"/>
      <c r="L53" s="221"/>
      <c r="M53" s="221"/>
      <c r="N53" s="221"/>
      <c r="O53" s="221"/>
      <c r="P53" s="222"/>
      <c r="Q53" s="4"/>
    </row>
    <row r="54" spans="1:17" s="2" customFormat="1" x14ac:dyDescent="0.25">
      <c r="A54" s="4"/>
      <c r="B54" s="53"/>
      <c r="C54" s="152" t="s">
        <v>97</v>
      </c>
      <c r="D54" s="92">
        <v>278</v>
      </c>
      <c r="E54" s="92">
        <v>614.4</v>
      </c>
      <c r="F54" s="92">
        <v>458.6</v>
      </c>
      <c r="G54" s="59">
        <f t="shared" si="5"/>
        <v>433.79999999999995</v>
      </c>
      <c r="H54" s="55"/>
      <c r="I54" s="223"/>
      <c r="J54" s="224"/>
      <c r="K54" s="224"/>
      <c r="L54" s="224"/>
      <c r="M54" s="224"/>
      <c r="N54" s="224"/>
      <c r="O54" s="224"/>
      <c r="P54" s="225"/>
      <c r="Q54" s="4"/>
    </row>
    <row r="55" spans="1:17" s="2" customFormat="1" ht="10.5" customHeight="1" x14ac:dyDescent="0.25">
      <c r="A55" s="4"/>
      <c r="B55" s="53"/>
      <c r="C55" s="54"/>
      <c r="D55" s="55"/>
      <c r="E55" s="55"/>
      <c r="F55" s="55"/>
      <c r="G55" s="55"/>
      <c r="H55" s="55"/>
      <c r="I55" s="56"/>
      <c r="J55" s="55"/>
      <c r="K55" s="55"/>
      <c r="L55" s="55"/>
      <c r="M55" s="55"/>
      <c r="N55" s="55"/>
      <c r="O55" s="56"/>
      <c r="P55" s="57"/>
      <c r="Q55" s="4"/>
    </row>
    <row r="56" spans="1:17" s="2" customFormat="1" x14ac:dyDescent="0.25">
      <c r="A56" s="4"/>
      <c r="B56" s="53"/>
      <c r="C56" s="110" t="s">
        <v>79</v>
      </c>
      <c r="D56" s="111" t="s">
        <v>80</v>
      </c>
      <c r="E56" s="111" t="s">
        <v>81</v>
      </c>
      <c r="F56" s="55"/>
      <c r="G56" s="55"/>
      <c r="H56" s="55"/>
      <c r="I56" s="56"/>
      <c r="J56" s="55"/>
      <c r="K56" s="55"/>
      <c r="L56" s="55"/>
      <c r="M56" s="55"/>
      <c r="N56" s="55"/>
      <c r="O56" s="56"/>
      <c r="P56" s="57"/>
      <c r="Q56" s="4"/>
    </row>
    <row r="57" spans="1:17" s="2" customFormat="1" x14ac:dyDescent="0.25">
      <c r="A57" s="4"/>
      <c r="B57" s="53"/>
      <c r="C57" s="58"/>
      <c r="D57" s="93">
        <v>60</v>
      </c>
      <c r="E57" s="93">
        <v>61</v>
      </c>
      <c r="F57" s="55"/>
      <c r="G57" s="55"/>
      <c r="H57" s="55"/>
      <c r="I57" s="56"/>
      <c r="J57" s="55"/>
      <c r="K57" s="55"/>
      <c r="L57" s="55"/>
      <c r="M57" s="55"/>
      <c r="N57" s="55"/>
      <c r="O57" s="56"/>
      <c r="P57" s="57"/>
      <c r="Q57" s="4"/>
    </row>
    <row r="58" spans="1:17" s="2" customFormat="1" x14ac:dyDescent="0.25">
      <c r="A58" s="4"/>
      <c r="B58" s="53"/>
      <c r="C58" s="54"/>
      <c r="D58" s="55"/>
      <c r="E58" s="55"/>
      <c r="F58" s="55"/>
      <c r="G58" s="55"/>
      <c r="H58" s="55"/>
      <c r="I58" s="56"/>
      <c r="J58" s="55"/>
      <c r="K58" s="55"/>
      <c r="L58" s="55"/>
      <c r="M58" s="55"/>
      <c r="N58" s="55"/>
      <c r="O58" s="56"/>
      <c r="P58" s="57"/>
      <c r="Q58" s="4"/>
    </row>
    <row r="59" spans="1:17" s="2" customFormat="1" x14ac:dyDescent="0.25">
      <c r="A59" s="4"/>
      <c r="B59" s="116" t="s">
        <v>54</v>
      </c>
      <c r="C59" s="1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6"/>
      <c r="Q59" s="4"/>
    </row>
    <row r="60" spans="1:17" s="2" customFormat="1" x14ac:dyDescent="0.25">
      <c r="A60" s="4"/>
      <c r="B60" s="171" t="s">
        <v>103</v>
      </c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3"/>
      <c r="Q60" s="4"/>
    </row>
    <row r="61" spans="1:17" s="2" customFormat="1" x14ac:dyDescent="0.25">
      <c r="A61" s="4"/>
      <c r="B61" s="217" t="s">
        <v>104</v>
      </c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9"/>
      <c r="Q61" s="4"/>
    </row>
    <row r="62" spans="1:17" s="2" customFormat="1" x14ac:dyDescent="0.25">
      <c r="A62" s="4"/>
      <c r="B62" s="174" t="s">
        <v>105</v>
      </c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6"/>
      <c r="Q62" s="4"/>
    </row>
    <row r="63" spans="1:17" s="2" customFormat="1" x14ac:dyDescent="0.25">
      <c r="A63" s="4"/>
      <c r="B63" s="217" t="s">
        <v>106</v>
      </c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9"/>
      <c r="Q63" s="4"/>
    </row>
    <row r="64" spans="1:17" s="2" customFormat="1" x14ac:dyDescent="0.25">
      <c r="A64" s="4"/>
      <c r="B64" s="247"/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9"/>
      <c r="Q64" s="4"/>
    </row>
    <row r="65" spans="1:17" s="2" customFormat="1" x14ac:dyDescent="0.25">
      <c r="A65" s="4"/>
      <c r="B65" s="162" t="s">
        <v>107</v>
      </c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4"/>
      <c r="Q65" s="4"/>
    </row>
    <row r="66" spans="1:17" s="2" customFormat="1" x14ac:dyDescent="0.25">
      <c r="A66" s="4"/>
      <c r="B66" s="247" t="s">
        <v>108</v>
      </c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9"/>
      <c r="Q66" s="4"/>
    </row>
    <row r="67" spans="1:17" s="2" customFormat="1" x14ac:dyDescent="0.25">
      <c r="A67" s="4"/>
      <c r="B67" s="140" t="s">
        <v>109</v>
      </c>
      <c r="C67" s="99"/>
      <c r="D67" s="99"/>
      <c r="E67" s="99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2"/>
      <c r="Q67" s="4"/>
    </row>
    <row r="68" spans="1:17" s="2" customFormat="1" x14ac:dyDescent="0.25">
      <c r="A68" s="4"/>
      <c r="B68" s="153"/>
      <c r="C68" s="154"/>
      <c r="D68" s="155"/>
      <c r="E68" s="155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4"/>
      <c r="Q68" s="4"/>
    </row>
    <row r="69" spans="1:17" s="2" customFormat="1" x14ac:dyDescent="0.25">
      <c r="A69" s="95"/>
      <c r="B69" s="157"/>
      <c r="C69" s="156"/>
      <c r="D69" s="157"/>
      <c r="E69" s="157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95"/>
    </row>
    <row r="70" spans="1:17" s="2" customFormat="1" x14ac:dyDescent="0.25">
      <c r="A70" s="4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4"/>
    </row>
    <row r="71" spans="1:17" s="2" customFormat="1" x14ac:dyDescent="0.25">
      <c r="A71" s="4"/>
      <c r="B71" s="60" t="s">
        <v>86</v>
      </c>
      <c r="C71" s="139">
        <v>44637</v>
      </c>
      <c r="D71" s="60" t="s">
        <v>82</v>
      </c>
      <c r="E71" s="245" t="s">
        <v>110</v>
      </c>
      <c r="F71" s="245"/>
      <c r="G71" s="245"/>
      <c r="H71" s="60"/>
      <c r="I71" s="60" t="s">
        <v>83</v>
      </c>
      <c r="J71" s="246" t="s">
        <v>111</v>
      </c>
      <c r="K71" s="246"/>
      <c r="L71" s="246"/>
      <c r="M71" s="246"/>
      <c r="N71" s="60"/>
      <c r="O71" s="60"/>
      <c r="P71" s="60"/>
      <c r="Q71" s="4"/>
    </row>
    <row r="72" spans="1:17" s="2" customFormat="1" ht="7.5" customHeight="1" x14ac:dyDescent="0.25">
      <c r="A72" s="4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4"/>
    </row>
    <row r="73" spans="1:17" s="2" customFormat="1" x14ac:dyDescent="0.25">
      <c r="A73" s="4"/>
      <c r="B73" s="60"/>
      <c r="C73" s="60"/>
      <c r="D73" s="60" t="s">
        <v>85</v>
      </c>
      <c r="E73" s="62"/>
      <c r="F73" s="62"/>
      <c r="G73" s="62"/>
      <c r="H73" s="60"/>
      <c r="I73" s="60" t="s">
        <v>85</v>
      </c>
      <c r="J73" s="61"/>
      <c r="K73" s="61"/>
      <c r="L73" s="61"/>
      <c r="M73" s="61"/>
      <c r="N73" s="60"/>
      <c r="O73" s="60"/>
      <c r="P73" s="60"/>
      <c r="Q73" s="4"/>
    </row>
    <row r="74" spans="1:17" s="2" customFormat="1" x14ac:dyDescent="0.25">
      <c r="A74" s="4"/>
      <c r="B74" s="60"/>
      <c r="C74" s="60"/>
      <c r="D74" s="60"/>
      <c r="E74" s="62"/>
      <c r="F74" s="62"/>
      <c r="G74" s="62"/>
      <c r="H74" s="60"/>
      <c r="I74" s="60"/>
      <c r="J74" s="61"/>
      <c r="K74" s="61"/>
      <c r="L74" s="61"/>
      <c r="M74" s="61"/>
      <c r="N74" s="60"/>
      <c r="O74" s="60"/>
      <c r="P74" s="60"/>
      <c r="Q74" s="4"/>
    </row>
    <row r="75" spans="1:17" s="2" customFormat="1" x14ac:dyDescent="0.25">
      <c r="A75" s="4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4"/>
    </row>
    <row r="76" spans="1:17" s="2" customFormat="1" x14ac:dyDescent="0.25">
      <c r="A76" s="4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4"/>
    </row>
    <row r="77" spans="1:17" x14ac:dyDescent="0.25"/>
    <row r="78" spans="1:17" x14ac:dyDescent="0.25"/>
    <row r="79" spans="1:17" x14ac:dyDescent="0.25"/>
    <row r="80" spans="1:17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</sheetData>
  <mergeCells count="47">
    <mergeCell ref="E71:G71"/>
    <mergeCell ref="J71:M71"/>
    <mergeCell ref="B64:P64"/>
    <mergeCell ref="B66:P66"/>
    <mergeCell ref="B63:P63"/>
    <mergeCell ref="D59:P59"/>
    <mergeCell ref="B61:P61"/>
    <mergeCell ref="I50:P5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10:B13"/>
    <mergeCell ref="D10:I10"/>
    <mergeCell ref="D11:G11"/>
    <mergeCell ref="C10:C13"/>
    <mergeCell ref="D13:F13"/>
    <mergeCell ref="J10:O10"/>
    <mergeCell ref="J11:M11"/>
    <mergeCell ref="J12:O12"/>
    <mergeCell ref="J13:L13"/>
    <mergeCell ref="M13:M14"/>
    <mergeCell ref="N13:N14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Hönigová Helena</cp:lastModifiedBy>
  <cp:lastPrinted>2022-03-23T06:52:08Z</cp:lastPrinted>
  <dcterms:created xsi:type="dcterms:W3CDTF">2017-02-23T12:10:09Z</dcterms:created>
  <dcterms:modified xsi:type="dcterms:W3CDTF">2022-03-23T06:52:16Z</dcterms:modified>
</cp:coreProperties>
</file>