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návrh změny rozpočtu " sheetId="3" r:id="rId1"/>
  </sheets>
  <definedNames>
    <definedName name="_xlnm.Print_Area" localSheetId="0">'návrh změny rozpočtu '!$A$1:$Q$109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3" l="1"/>
  <c r="E39" i="3" l="1"/>
  <c r="I32" i="3"/>
  <c r="K39" i="3" l="1"/>
  <c r="J39" i="3"/>
  <c r="F50" i="3" l="1"/>
  <c r="E50" i="3"/>
  <c r="D50" i="3"/>
  <c r="G53" i="3"/>
  <c r="G28" i="3" l="1"/>
  <c r="G15" i="3"/>
  <c r="N24" i="3"/>
  <c r="L24" i="3"/>
  <c r="K24" i="3"/>
  <c r="J24" i="3"/>
  <c r="H24" i="3"/>
  <c r="F24" i="3"/>
  <c r="E24" i="3"/>
  <c r="D24" i="3"/>
  <c r="G24" i="3" l="1"/>
  <c r="M24" i="3"/>
  <c r="G38" i="3"/>
  <c r="G18" i="3" l="1"/>
  <c r="G51" i="3" l="1"/>
  <c r="G52" i="3"/>
  <c r="G54" i="3"/>
  <c r="G50" i="3"/>
  <c r="N39" i="3" l="1"/>
  <c r="L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H39" i="3"/>
  <c r="I38" i="3"/>
  <c r="G29" i="3"/>
  <c r="I29" i="3" s="1"/>
  <c r="G31" i="3"/>
  <c r="I31" i="3" s="1"/>
  <c r="G32" i="3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G21" i="3"/>
  <c r="I21" i="3" s="1"/>
  <c r="G22" i="3"/>
  <c r="I22" i="3" s="1"/>
  <c r="G23" i="3"/>
  <c r="I23" i="3" s="1"/>
  <c r="I39" i="3" l="1"/>
  <c r="M39" i="3"/>
  <c r="I24" i="3"/>
  <c r="O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<sst xmlns="http://schemas.openxmlformats.org/spreadsheetml/2006/main" count="155" uniqueCount="120">
  <si>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</si>
  <si>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</si>
  <si>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</si>
  <si>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</si>
  <si>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</si>
  <si>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</si>
  <si>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</si>
  <si>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</si>
  <si>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</si>
  <si>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</si>
  <si>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</si>
  <si>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</si>
  <si>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</si>
  <si>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</si>
  <si>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</si>
  <si>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</si>
  <si>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</si>
  <si>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</si>
  <si>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</si>
  <si>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</si>
  <si>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</si>
  <si>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</si>
  <si>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</si>
  <si>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</si>
  <si>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</si>
  <si>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</si>
  <si>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</si>
  <si>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</si>
  <si>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</si>
  <si>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</si>
  <si>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</si>
  <si>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</si>
  <si>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</si>
  <si>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</si>
  <si>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</si>
  <si>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</si>
  <si>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</si>
  <si>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</si>
  <si>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</si>
  <si>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</si>
  <si>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</si>
  <si>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</si>
  <si>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</si>
  <si>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</si>
  <si>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</si>
  <si>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</si>
  <si>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</si>
  <si>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</si>
  <si>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</si>
  <si>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</si>
  <si>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</si>
  <si>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</si>
  <si>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</si>
  <si>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</si>
  <si>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</si>
  <si>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</si>
  <si>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</si>
  <si>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</si>
  <si>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</si>
  <si>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</si>
  <si>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</si>
  <si>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</si>
  <si>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</si>
  <si>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</si>
  <si>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</si>
  <si>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</si>
  <si>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</si>
  <si>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</si>
  <si>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</si>
  <si>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</si>
  <si>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</si>
  <si>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</si>
  <si>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</si>
  <si>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</si>
  <si>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</si>
  <si>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</si>
  <si>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</si>
  <si>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</si>
  <si>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</si>
  <si>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</si>
  <si>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</si>
  <si>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</si>
  <si>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</si>
  <si>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</si>
  <si>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</si>
  <si>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</si>
  <si>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</si>
  <si>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</si>
  <si>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</si>
  <si>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</si>
  <si>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</si>
  <si>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</si>
  <si>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</si>
  <si>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</si>
  <si>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</si>
  <si>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</si>
  <si>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</si>
  <si>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</si>
  <si>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</si>
  <si>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</si>
  <si>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</si>
  <si>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</si>
  <si>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</si>
  <si>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</si>
  <si>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</si>
  <si>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</si>
  <si>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Organizace obdržela  v roce 2019  následující dotace:</t>
  </si>
  <si>
    <t>Základní škola Chomutov, Kadaňská 2334</t>
  </si>
  <si>
    <t>Kadaňská 2334, 430 03 Chomutov</t>
  </si>
  <si>
    <t>Počástení stavy fondů jsou uvedeny podle skutečnosti k 1.1.2019, předpokládané příděly a čerpání v roce 2019 odhadem.</t>
  </si>
  <si>
    <t>Výnosy - ostatní transfery: příspěvek KÚ je uveden dle upraveného rozpočtu ke dni 14.6.2019.</t>
  </si>
  <si>
    <t>Ve sloupci Návrh změny rozpočtu 2019 jsou vykázány úpravy v souvislosti ze zaslanými finančními prostředky</t>
  </si>
  <si>
    <t>MMCH………………………………. 2.859,3 tis. Kč</t>
  </si>
  <si>
    <t>Úřad práce ……………………..      45,6 tis. Kč</t>
  </si>
  <si>
    <t xml:space="preserve">Šablony...………………...……     224,28 tis. Kč (převod zůstatku dotace EU z rezervního fondu - bude vrácena) </t>
  </si>
  <si>
    <t>KÚ………………………………………13.795,0 tis. Kč</t>
  </si>
  <si>
    <t>Alena Štorková</t>
  </si>
  <si>
    <t>Mgr. Radmila Zítková</t>
  </si>
  <si>
    <t>Celkový stav na účtu přijatých transferů =  16.924,18 tis. Kč.</t>
  </si>
  <si>
    <t>Účelový příspěvek zřizovatele ve výši 459,3 tis. Kč se skládá z částky 53,2 tis. Kč  určené na aktivity v oblasti prevence, z částky 372,1 tis.  na podporu posílení platové úrovně pro zvýšení kvality vzdělávání a částky 34 tis. Kč na nákup stolních fotbálků.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</si>
</sst>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3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164" fontId="0" fillId="0" borderId="66" xfId="0" applyNumberFormat="1" applyFont="1" applyFill="1" applyBorder="1" applyAlignment="1" applyProtection="1">
      <alignment horizontal="right"/>
    </xf>
    <xf numFmtId="164" fontId="0" fillId="5" borderId="16" xfId="0" applyNumberFormat="1" applyFont="1" applyFill="1" applyBorder="1" applyAlignment="1" applyProtection="1">
      <alignment horizontal="right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10" zoomScale="70" zoomScaleNormal="70" zoomScaleSheetLayoutView="80" workbookViewId="0">
      <selection activeCell="P53" sqref="P5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102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32" t="s">
        <v>107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46789707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33" t="s">
        <v>108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5"/>
      <c r="R8" s="4"/>
      <c r="S8" s="4"/>
    </row>
    <row r="9" spans="1:19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1" t="s">
        <v>37</v>
      </c>
      <c r="C10" s="197" t="s">
        <v>38</v>
      </c>
      <c r="D10" s="184" t="s">
        <v>103</v>
      </c>
      <c r="E10" s="185"/>
      <c r="F10" s="185"/>
      <c r="G10" s="185"/>
      <c r="H10" s="185"/>
      <c r="I10" s="186"/>
      <c r="J10" s="184" t="s">
        <v>104</v>
      </c>
      <c r="K10" s="185"/>
      <c r="L10" s="185"/>
      <c r="M10" s="185"/>
      <c r="N10" s="185"/>
      <c r="O10" s="186"/>
      <c r="P10" s="245" t="s">
        <v>71</v>
      </c>
      <c r="Q10" s="5"/>
    </row>
    <row r="11" spans="1:19" ht="30.75" thickBot="1" x14ac:dyDescent="0.3">
      <c r="A11" s="5"/>
      <c r="B11" s="182"/>
      <c r="C11" s="198"/>
      <c r="D11" s="187" t="s">
        <v>39</v>
      </c>
      <c r="E11" s="188"/>
      <c r="F11" s="188"/>
      <c r="G11" s="189"/>
      <c r="H11" s="9" t="s">
        <v>40</v>
      </c>
      <c r="I11" s="9" t="s">
        <v>62</v>
      </c>
      <c r="J11" s="187" t="s">
        <v>39</v>
      </c>
      <c r="K11" s="188"/>
      <c r="L11" s="188"/>
      <c r="M11" s="189"/>
      <c r="N11" s="9" t="s">
        <v>40</v>
      </c>
      <c r="O11" s="9" t="s">
        <v>62</v>
      </c>
      <c r="P11" s="246"/>
      <c r="Q11" s="5"/>
    </row>
    <row r="12" spans="1:19" ht="15.75" thickBot="1" x14ac:dyDescent="0.3">
      <c r="A12" s="5"/>
      <c r="B12" s="182"/>
      <c r="C12" s="199"/>
      <c r="D12" s="190" t="s">
        <v>63</v>
      </c>
      <c r="E12" s="191"/>
      <c r="F12" s="191"/>
      <c r="G12" s="191"/>
      <c r="H12" s="191"/>
      <c r="I12" s="192"/>
      <c r="J12" s="190" t="s">
        <v>63</v>
      </c>
      <c r="K12" s="191"/>
      <c r="L12" s="191"/>
      <c r="M12" s="191"/>
      <c r="N12" s="191"/>
      <c r="O12" s="192"/>
      <c r="P12" s="246"/>
      <c r="Q12" s="5"/>
    </row>
    <row r="13" spans="1:19" ht="15.75" thickBot="1" x14ac:dyDescent="0.3">
      <c r="A13" s="5"/>
      <c r="B13" s="183"/>
      <c r="C13" s="200"/>
      <c r="D13" s="179" t="s">
        <v>58</v>
      </c>
      <c r="E13" s="180"/>
      <c r="F13" s="180"/>
      <c r="G13" s="193" t="s">
        <v>64</v>
      </c>
      <c r="H13" s="195" t="s">
        <v>67</v>
      </c>
      <c r="I13" s="214" t="s">
        <v>63</v>
      </c>
      <c r="J13" s="179" t="s">
        <v>58</v>
      </c>
      <c r="K13" s="180"/>
      <c r="L13" s="180"/>
      <c r="M13" s="193" t="s">
        <v>64</v>
      </c>
      <c r="N13" s="195" t="s">
        <v>67</v>
      </c>
      <c r="O13" s="214" t="s">
        <v>63</v>
      </c>
      <c r="P13" s="246"/>
      <c r="Q13" s="5"/>
    </row>
    <row r="14" spans="1:19" ht="15.75" thickBot="1" x14ac:dyDescent="0.3">
      <c r="A14" s="5"/>
      <c r="B14" s="10"/>
      <c r="C14" s="11"/>
      <c r="D14" s="175" t="s">
        <v>59</v>
      </c>
      <c r="E14" s="176" t="s">
        <v>101</v>
      </c>
      <c r="F14" s="176" t="s">
        <v>60</v>
      </c>
      <c r="G14" s="194"/>
      <c r="H14" s="196"/>
      <c r="I14" s="215"/>
      <c r="J14" s="175" t="s">
        <v>59</v>
      </c>
      <c r="K14" s="176" t="s">
        <v>101</v>
      </c>
      <c r="L14" s="176" t="s">
        <v>60</v>
      </c>
      <c r="M14" s="194"/>
      <c r="N14" s="196"/>
      <c r="O14" s="215"/>
      <c r="P14" s="247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1848</v>
      </c>
      <c r="G15" s="71">
        <f>SUM(D15:F15)</f>
        <v>1848</v>
      </c>
      <c r="H15" s="74">
        <v>100</v>
      </c>
      <c r="I15" s="14">
        <f>G15+H15</f>
        <v>1948</v>
      </c>
      <c r="J15" s="12"/>
      <c r="K15" s="13"/>
      <c r="L15" s="64">
        <v>1848</v>
      </c>
      <c r="M15" s="71">
        <f t="shared" ref="M15:M23" si="0">SUM(J15:L15)</f>
        <v>1848</v>
      </c>
      <c r="N15" s="74">
        <v>100</v>
      </c>
      <c r="O15" s="14">
        <f>M15+N15</f>
        <v>1948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61</v>
      </c>
      <c r="D16" s="65">
        <v>4395</v>
      </c>
      <c r="E16" s="17"/>
      <c r="F16" s="17"/>
      <c r="G16" s="72">
        <f t="shared" ref="G16:G23" si="1">SUM(D16:F16)</f>
        <v>4395</v>
      </c>
      <c r="H16" s="75"/>
      <c r="I16" s="14">
        <f t="shared" ref="I16:I23" si="2">G16+H16</f>
        <v>4395</v>
      </c>
      <c r="J16" s="65">
        <v>4395</v>
      </c>
      <c r="K16" s="17"/>
      <c r="L16" s="17"/>
      <c r="M16" s="72">
        <f t="shared" si="0"/>
        <v>4395</v>
      </c>
      <c r="N16" s="75"/>
      <c r="O16" s="14">
        <f t="shared" ref="O16:O20" si="3">M16+N16</f>
        <v>4395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84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459.3</v>
      </c>
      <c r="K17" s="19"/>
      <c r="L17" s="19"/>
      <c r="M17" s="72">
        <f t="shared" si="0"/>
        <v>459.3</v>
      </c>
      <c r="N17" s="76"/>
      <c r="O17" s="14">
        <f t="shared" si="3"/>
        <v>459.3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21760</v>
      </c>
      <c r="F18" s="19"/>
      <c r="G18" s="72">
        <f t="shared" si="1"/>
        <v>21760</v>
      </c>
      <c r="H18" s="74"/>
      <c r="I18" s="14">
        <f t="shared" si="2"/>
        <v>21760</v>
      </c>
      <c r="J18" s="20"/>
      <c r="K18" s="67">
        <v>27595.8</v>
      </c>
      <c r="L18" s="19"/>
      <c r="M18" s="72">
        <f t="shared" si="0"/>
        <v>27595.8</v>
      </c>
      <c r="N18" s="74"/>
      <c r="O18" s="14">
        <f t="shared" si="3"/>
        <v>27595.8</v>
      </c>
      <c r="P18" s="18">
        <f t="shared" si="4"/>
        <v>0.26818933823529406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130</v>
      </c>
      <c r="G20" s="72"/>
      <c r="H20" s="77"/>
      <c r="I20" s="14">
        <v>130</v>
      </c>
      <c r="J20" s="20"/>
      <c r="K20" s="17"/>
      <c r="L20" s="69">
        <v>130</v>
      </c>
      <c r="M20" s="72">
        <f t="shared" si="0"/>
        <v>130</v>
      </c>
      <c r="N20" s="77"/>
      <c r="O20" s="14">
        <f t="shared" si="3"/>
        <v>130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500</v>
      </c>
      <c r="G21" s="72">
        <f t="shared" si="1"/>
        <v>500</v>
      </c>
      <c r="H21" s="78"/>
      <c r="I21" s="14">
        <f>G21+H21</f>
        <v>500</v>
      </c>
      <c r="J21" s="20"/>
      <c r="K21" s="17"/>
      <c r="L21" s="69">
        <v>500</v>
      </c>
      <c r="M21" s="72">
        <f t="shared" si="0"/>
        <v>500</v>
      </c>
      <c r="N21" s="78"/>
      <c r="O21" s="14">
        <f>M21+N21</f>
        <v>500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4395</v>
      </c>
      <c r="E24" s="30">
        <f>SUM(E15:E21)</f>
        <v>21760</v>
      </c>
      <c r="F24" s="30">
        <f>SUM(F15:F21)</f>
        <v>2478</v>
      </c>
      <c r="G24" s="31">
        <f>SUM(D24:F24)</f>
        <v>28633</v>
      </c>
      <c r="H24" s="32">
        <f>SUM(H15:H21)</f>
        <v>100</v>
      </c>
      <c r="I24" s="32">
        <f>SUM(I15:I21)</f>
        <v>28733</v>
      </c>
      <c r="J24" s="29">
        <f>SUM(J15:J21)</f>
        <v>4854.3</v>
      </c>
      <c r="K24" s="30">
        <f>SUM(K15:K21)</f>
        <v>27595.8</v>
      </c>
      <c r="L24" s="30">
        <f>SUM(L15:L21)</f>
        <v>2478</v>
      </c>
      <c r="M24" s="31">
        <f>SUM(J24:L24)</f>
        <v>34928.1</v>
      </c>
      <c r="N24" s="32">
        <f>SUM(N15:N21)</f>
        <v>100</v>
      </c>
      <c r="O24" s="32">
        <f>SUM(O15:O21)</f>
        <v>35028.1</v>
      </c>
      <c r="P24" s="33">
        <f t="shared" si="4"/>
        <v>0.21908954860265195</v>
      </c>
      <c r="Q24" s="5"/>
    </row>
    <row r="25" spans="1:17" ht="15.75" thickBot="1" x14ac:dyDescent="0.3">
      <c r="A25" s="5"/>
      <c r="B25" s="34"/>
      <c r="C25" s="35"/>
      <c r="D25" s="216" t="s">
        <v>69</v>
      </c>
      <c r="E25" s="217"/>
      <c r="F25" s="217"/>
      <c r="G25" s="218"/>
      <c r="H25" s="218"/>
      <c r="I25" s="219"/>
      <c r="J25" s="216" t="s">
        <v>69</v>
      </c>
      <c r="K25" s="217"/>
      <c r="L25" s="217"/>
      <c r="M25" s="218"/>
      <c r="N25" s="218"/>
      <c r="O25" s="219"/>
      <c r="P25" s="248" t="s">
        <v>71</v>
      </c>
      <c r="Q25" s="5"/>
    </row>
    <row r="26" spans="1:17" ht="15.75" thickBot="1" x14ac:dyDescent="0.3">
      <c r="A26" s="5"/>
      <c r="B26" s="212" t="s">
        <v>37</v>
      </c>
      <c r="C26" s="197" t="s">
        <v>38</v>
      </c>
      <c r="D26" s="220" t="s">
        <v>70</v>
      </c>
      <c r="E26" s="221"/>
      <c r="F26" s="221"/>
      <c r="G26" s="222" t="s">
        <v>65</v>
      </c>
      <c r="H26" s="224" t="s">
        <v>68</v>
      </c>
      <c r="I26" s="226" t="s">
        <v>69</v>
      </c>
      <c r="J26" s="220" t="s">
        <v>70</v>
      </c>
      <c r="K26" s="221"/>
      <c r="L26" s="221"/>
      <c r="M26" s="222" t="s">
        <v>65</v>
      </c>
      <c r="N26" s="224" t="s">
        <v>68</v>
      </c>
      <c r="O26" s="226" t="s">
        <v>69</v>
      </c>
      <c r="P26" s="249"/>
      <c r="Q26" s="5"/>
    </row>
    <row r="27" spans="1:17" ht="15.75" thickBot="1" x14ac:dyDescent="0.3">
      <c r="A27" s="5"/>
      <c r="B27" s="213"/>
      <c r="C27" s="198"/>
      <c r="D27" s="36" t="s">
        <v>55</v>
      </c>
      <c r="E27" s="37" t="s">
        <v>56</v>
      </c>
      <c r="F27" s="38" t="s">
        <v>57</v>
      </c>
      <c r="G27" s="223"/>
      <c r="H27" s="225"/>
      <c r="I27" s="227"/>
      <c r="J27" s="36" t="s">
        <v>55</v>
      </c>
      <c r="K27" s="37" t="s">
        <v>56</v>
      </c>
      <c r="L27" s="38" t="s">
        <v>57</v>
      </c>
      <c r="M27" s="223"/>
      <c r="N27" s="225"/>
      <c r="O27" s="227"/>
      <c r="P27" s="250"/>
      <c r="Q27" s="5"/>
    </row>
    <row r="28" spans="1:17" x14ac:dyDescent="0.25">
      <c r="A28" s="5"/>
      <c r="B28" s="39" t="s">
        <v>19</v>
      </c>
      <c r="C28" s="40" t="s">
        <v>10</v>
      </c>
      <c r="D28" s="80">
        <v>190</v>
      </c>
      <c r="E28" s="80"/>
      <c r="F28" s="80">
        <v>28</v>
      </c>
      <c r="G28" s="81">
        <f>SUM(D28:F28)</f>
        <v>218</v>
      </c>
      <c r="H28" s="81"/>
      <c r="I28" s="41">
        <f>G28+H28</f>
        <v>218</v>
      </c>
      <c r="J28" s="89">
        <v>190</v>
      </c>
      <c r="K28" s="80"/>
      <c r="L28" s="80">
        <v>28</v>
      </c>
      <c r="M28" s="81">
        <f>SUM(J28:L28)</f>
        <v>218</v>
      </c>
      <c r="N28" s="81"/>
      <c r="O28" s="41">
        <f>M28+N28</f>
        <v>218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1346</v>
      </c>
      <c r="E29" s="82">
        <v>300</v>
      </c>
      <c r="F29" s="82">
        <v>1848</v>
      </c>
      <c r="G29" s="83">
        <f t="shared" ref="G29:G38" si="6">SUM(D29:F29)</f>
        <v>3494</v>
      </c>
      <c r="H29" s="84"/>
      <c r="I29" s="14">
        <f t="shared" ref="I29:I38" si="7">G29+H29</f>
        <v>3494</v>
      </c>
      <c r="J29" s="90">
        <v>1346</v>
      </c>
      <c r="K29" s="82">
        <v>300</v>
      </c>
      <c r="L29" s="82">
        <v>1848</v>
      </c>
      <c r="M29" s="83">
        <f t="shared" ref="M29:M38" si="8">SUM(J29:L29)</f>
        <v>3494</v>
      </c>
      <c r="N29" s="84"/>
      <c r="O29" s="14">
        <f t="shared" ref="O29:O39" si="9">M29+N29</f>
        <v>3494</v>
      </c>
      <c r="P29" s="18">
        <f t="shared" si="4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2020</v>
      </c>
      <c r="E30" s="85"/>
      <c r="F30" s="85" t="s">
        <v>96</v>
      </c>
      <c r="G30" s="83">
        <f t="shared" si="6"/>
        <v>2020</v>
      </c>
      <c r="H30" s="83">
        <v>20</v>
      </c>
      <c r="I30" s="14">
        <f t="shared" si="7"/>
        <v>2040</v>
      </c>
      <c r="J30" s="91">
        <v>2020</v>
      </c>
      <c r="K30" s="85"/>
      <c r="L30" s="85"/>
      <c r="M30" s="83">
        <f t="shared" si="8"/>
        <v>2020</v>
      </c>
      <c r="N30" s="83">
        <v>20</v>
      </c>
      <c r="O30" s="14">
        <f t="shared" si="9"/>
        <v>2040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100</v>
      </c>
      <c r="E31" s="85">
        <v>57</v>
      </c>
      <c r="F31" s="85">
        <v>400</v>
      </c>
      <c r="G31" s="83">
        <f t="shared" si="6"/>
        <v>557</v>
      </c>
      <c r="H31" s="83"/>
      <c r="I31" s="14">
        <f t="shared" si="7"/>
        <v>557</v>
      </c>
      <c r="J31" s="91">
        <v>153.19999999999999</v>
      </c>
      <c r="K31" s="85">
        <v>57</v>
      </c>
      <c r="L31" s="85">
        <v>400</v>
      </c>
      <c r="M31" s="83">
        <f t="shared" si="8"/>
        <v>610.20000000000005</v>
      </c>
      <c r="N31" s="83"/>
      <c r="O31" s="14">
        <f t="shared" si="9"/>
        <v>610.20000000000005</v>
      </c>
      <c r="P31" s="18">
        <f t="shared" si="4"/>
        <v>9.551166965888698E-2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96</v>
      </c>
      <c r="E32" s="85">
        <v>21250</v>
      </c>
      <c r="F32" s="85">
        <v>150</v>
      </c>
      <c r="G32" s="83">
        <f t="shared" si="6"/>
        <v>21400</v>
      </c>
      <c r="H32" s="83"/>
      <c r="I32" s="14">
        <f t="shared" si="7"/>
        <v>21400</v>
      </c>
      <c r="J32" s="92">
        <v>372.1</v>
      </c>
      <c r="K32" s="85">
        <v>27145.9</v>
      </c>
      <c r="L32" s="85">
        <v>150</v>
      </c>
      <c r="M32" s="83">
        <f t="shared" si="8"/>
        <v>27668</v>
      </c>
      <c r="N32" s="83"/>
      <c r="O32" s="14">
        <f t="shared" si="9"/>
        <v>27668</v>
      </c>
      <c r="P32" s="18">
        <f t="shared" si="4"/>
        <v>0.29289719626168226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96</v>
      </c>
      <c r="E33" s="85">
        <v>15625</v>
      </c>
      <c r="F33" s="85"/>
      <c r="G33" s="83">
        <f t="shared" si="6"/>
        <v>15625</v>
      </c>
      <c r="H33" s="83"/>
      <c r="I33" s="14">
        <f t="shared" si="7"/>
        <v>15625</v>
      </c>
      <c r="J33" s="92">
        <v>262.60000000000002</v>
      </c>
      <c r="K33" s="85">
        <v>19897.099999999999</v>
      </c>
      <c r="L33" s="85"/>
      <c r="M33" s="83">
        <f t="shared" si="8"/>
        <v>20159.699999999997</v>
      </c>
      <c r="N33" s="83"/>
      <c r="O33" s="14">
        <f t="shared" si="9"/>
        <v>20159.699999999997</v>
      </c>
      <c r="P33" s="18">
        <f t="shared" si="4"/>
        <v>0.29022079999999983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96</v>
      </c>
      <c r="E34" s="85"/>
      <c r="F34" s="85"/>
      <c r="G34" s="83">
        <f t="shared" si="6"/>
        <v>0</v>
      </c>
      <c r="H34" s="83"/>
      <c r="I34" s="14">
        <f t="shared" si="7"/>
        <v>0</v>
      </c>
      <c r="J34" s="92">
        <v>11</v>
      </c>
      <c r="K34" s="85">
        <v>11.5</v>
      </c>
      <c r="L34" s="85"/>
      <c r="M34" s="83">
        <f t="shared" si="8"/>
        <v>22.5</v>
      </c>
      <c r="N34" s="83"/>
      <c r="O34" s="14">
        <f t="shared" si="9"/>
        <v>22.5</v>
      </c>
      <c r="P34" s="18" t="e">
        <f t="shared" si="4"/>
        <v>#DIV/0!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44</v>
      </c>
      <c r="E35" s="85">
        <v>5625</v>
      </c>
      <c r="F35" s="85"/>
      <c r="G35" s="83">
        <f t="shared" si="6"/>
        <v>5669</v>
      </c>
      <c r="H35" s="83"/>
      <c r="I35" s="14">
        <f t="shared" si="7"/>
        <v>5669</v>
      </c>
      <c r="J35" s="92">
        <v>142.5</v>
      </c>
      <c r="K35" s="85">
        <v>7237.3</v>
      </c>
      <c r="L35" s="85"/>
      <c r="M35" s="83">
        <f t="shared" si="8"/>
        <v>7379.8</v>
      </c>
      <c r="N35" s="83"/>
      <c r="O35" s="14">
        <f t="shared" si="9"/>
        <v>7379.8</v>
      </c>
      <c r="P35" s="18">
        <f t="shared" si="4"/>
        <v>0.30178161933321579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96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600</v>
      </c>
      <c r="E37" s="85"/>
      <c r="F37" s="85"/>
      <c r="G37" s="83">
        <f t="shared" si="6"/>
        <v>600</v>
      </c>
      <c r="H37" s="83"/>
      <c r="I37" s="14">
        <f t="shared" si="7"/>
        <v>600</v>
      </c>
      <c r="J37" s="91">
        <v>608.29999999999995</v>
      </c>
      <c r="K37" s="85"/>
      <c r="L37" s="85"/>
      <c r="M37" s="83">
        <f t="shared" si="8"/>
        <v>608.29999999999995</v>
      </c>
      <c r="N37" s="83"/>
      <c r="O37" s="14">
        <f t="shared" si="9"/>
        <v>608.29999999999995</v>
      </c>
      <c r="P37" s="18">
        <f t="shared" si="4"/>
        <v>1.3833333333333258E-2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95</v>
      </c>
      <c r="E38" s="87">
        <v>153</v>
      </c>
      <c r="F38" s="87">
        <v>52</v>
      </c>
      <c r="G38" s="83">
        <f t="shared" si="6"/>
        <v>300</v>
      </c>
      <c r="H38" s="88">
        <v>80</v>
      </c>
      <c r="I38" s="26">
        <f t="shared" si="7"/>
        <v>380</v>
      </c>
      <c r="J38" s="93">
        <v>120.7</v>
      </c>
      <c r="K38" s="87">
        <v>92.9</v>
      </c>
      <c r="L38" s="87">
        <v>52</v>
      </c>
      <c r="M38" s="88">
        <f t="shared" si="8"/>
        <v>265.60000000000002</v>
      </c>
      <c r="N38" s="88">
        <v>80</v>
      </c>
      <c r="O38" s="251">
        <f t="shared" si="9"/>
        <v>345.6</v>
      </c>
      <c r="P38" s="18">
        <f t="shared" si="4"/>
        <v>-9.0526315789473621E-2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4395</v>
      </c>
      <c r="E39" s="47">
        <f>SUM(E33:E38)+SUM(E28:E31)</f>
        <v>21760</v>
      </c>
      <c r="F39" s="47">
        <f>SUM(F35:F38)+SUM(F28:F32)</f>
        <v>2478</v>
      </c>
      <c r="G39" s="178">
        <f>SUM(D39:F39)</f>
        <v>28633</v>
      </c>
      <c r="H39" s="48">
        <f>SUM(H28:H32)+SUM(H35:H38)</f>
        <v>100</v>
      </c>
      <c r="I39" s="49">
        <f>SUM(I33:I38)+SUM(I28:I31)+(F32)</f>
        <v>28733</v>
      </c>
      <c r="J39" s="47">
        <f>SUM(J33:J38)+SUM(J28:J31)</f>
        <v>4854.3</v>
      </c>
      <c r="K39" s="47">
        <f>SUM(K33:K38)+SUM(K28:K31)</f>
        <v>27595.8</v>
      </c>
      <c r="L39" s="47">
        <f>SUM(L35:L38)+SUM(L28:L32)</f>
        <v>2478</v>
      </c>
      <c r="M39" s="178">
        <f>SUM(J39:L39)</f>
        <v>34928.1</v>
      </c>
      <c r="N39" s="48">
        <f>SUM(N28:N32)+SUM(N35:N38)</f>
        <v>100</v>
      </c>
      <c r="O39" s="252">
        <f t="shared" si="9"/>
        <v>35028.1</v>
      </c>
      <c r="P39" s="50">
        <f t="shared" si="4"/>
        <v>0.21908954860265195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66</v>
      </c>
      <c r="D41" s="132"/>
      <c r="E41" s="133"/>
      <c r="F41" s="133"/>
      <c r="G41" s="134"/>
      <c r="H41" s="135"/>
      <c r="I41" s="136">
        <f>I40-D16</f>
        <v>-4395</v>
      </c>
      <c r="J41" s="132"/>
      <c r="K41" s="133"/>
      <c r="L41" s="133"/>
      <c r="M41" s="134"/>
      <c r="N41" s="137"/>
      <c r="O41" s="136">
        <f>O40-J16</f>
        <v>-4395</v>
      </c>
      <c r="P41" s="138" t="e">
        <f>(#REF!-O41)/O41</f>
        <v>#REF!</v>
      </c>
      <c r="Q41" s="5"/>
    </row>
    <row r="42" spans="1:17" s="100" customFormat="1" ht="8.25" customHeight="1" thickBot="1" x14ac:dyDescent="0.35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34" t="s">
        <v>89</v>
      </c>
      <c r="D43" s="125" t="s">
        <v>41</v>
      </c>
      <c r="E43" s="52" t="s">
        <v>90</v>
      </c>
      <c r="F43" s="53" t="s">
        <v>36</v>
      </c>
      <c r="G43" s="56"/>
      <c r="H43" s="56"/>
      <c r="I43" s="57"/>
      <c r="J43" s="234" t="s">
        <v>91</v>
      </c>
      <c r="K43" s="236"/>
      <c r="L43" s="237"/>
      <c r="M43" s="114" t="s">
        <v>41</v>
      </c>
      <c r="N43" s="115" t="s">
        <v>90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35"/>
      <c r="D44" s="106">
        <v>311.60000000000002</v>
      </c>
      <c r="E44" s="123">
        <v>311.60000000000002</v>
      </c>
      <c r="F44" s="124">
        <v>0</v>
      </c>
      <c r="G44" s="56"/>
      <c r="H44" s="56"/>
      <c r="I44" s="57"/>
      <c r="J44" s="235"/>
      <c r="K44" s="238"/>
      <c r="L44" s="239"/>
      <c r="M44" s="104">
        <v>311.60000000000002</v>
      </c>
      <c r="N44" s="104">
        <v>311.60000000000002</v>
      </c>
      <c r="O44" s="110">
        <v>0</v>
      </c>
      <c r="P44" s="58"/>
      <c r="Q44" s="97"/>
    </row>
    <row r="45" spans="1:17" s="101" customFormat="1" ht="8.25" customHeight="1" thickBot="1" x14ac:dyDescent="0.35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34" t="s">
        <v>93</v>
      </c>
      <c r="D46" s="107" t="s">
        <v>95</v>
      </c>
      <c r="E46" s="108" t="s">
        <v>92</v>
      </c>
      <c r="F46" s="56"/>
      <c r="G46" s="56"/>
      <c r="H46" s="56"/>
      <c r="I46" s="57"/>
      <c r="J46" s="234" t="s">
        <v>94</v>
      </c>
      <c r="K46" s="236"/>
      <c r="L46" s="236"/>
      <c r="M46" s="109" t="s">
        <v>95</v>
      </c>
      <c r="N46" s="241" t="s">
        <v>92</v>
      </c>
      <c r="O46" s="242"/>
      <c r="P46" s="58"/>
      <c r="Q46" s="97"/>
    </row>
    <row r="47" spans="1:17" ht="15.75" thickBot="1" x14ac:dyDescent="0.3">
      <c r="A47" s="5"/>
      <c r="B47" s="54"/>
      <c r="C47" s="240"/>
      <c r="D47" s="106">
        <v>0</v>
      </c>
      <c r="E47" s="111">
        <v>0</v>
      </c>
      <c r="F47" s="56"/>
      <c r="G47" s="56"/>
      <c r="H47" s="56"/>
      <c r="I47" s="57"/>
      <c r="J47" s="235"/>
      <c r="K47" s="238"/>
      <c r="L47" s="238"/>
      <c r="M47" s="105">
        <v>0</v>
      </c>
      <c r="N47" s="243">
        <v>0</v>
      </c>
      <c r="O47" s="244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88</v>
      </c>
      <c r="D49" s="113" t="s">
        <v>75</v>
      </c>
      <c r="E49" s="113" t="s">
        <v>76</v>
      </c>
      <c r="F49" s="113" t="s">
        <v>77</v>
      </c>
      <c r="G49" s="113" t="s">
        <v>78</v>
      </c>
      <c r="H49" s="56"/>
      <c r="I49" s="119" t="s">
        <v>87</v>
      </c>
      <c r="J49" s="120"/>
      <c r="K49" s="120"/>
      <c r="L49" s="204"/>
      <c r="M49" s="204"/>
      <c r="N49" s="204"/>
      <c r="O49" s="204"/>
      <c r="P49" s="205"/>
      <c r="Q49" s="5"/>
    </row>
    <row r="50" spans="1:17" s="3" customFormat="1" x14ac:dyDescent="0.25">
      <c r="A50" s="5"/>
      <c r="B50" s="54"/>
      <c r="C50" s="59" t="s">
        <v>72</v>
      </c>
      <c r="D50" s="94">
        <f>SUM(D51:D54)</f>
        <v>1369.9999999999998</v>
      </c>
      <c r="E50" s="94">
        <f>SUM(E51:E54)</f>
        <v>1124</v>
      </c>
      <c r="F50" s="94">
        <f>SUM(F51:F54)</f>
        <v>970.2</v>
      </c>
      <c r="G50" s="60">
        <f>D50+E50-F50</f>
        <v>1523.8</v>
      </c>
      <c r="H50" s="56"/>
      <c r="I50" s="206" t="s">
        <v>109</v>
      </c>
      <c r="J50" s="207"/>
      <c r="K50" s="207"/>
      <c r="L50" s="207"/>
      <c r="M50" s="207"/>
      <c r="N50" s="207"/>
      <c r="O50" s="207"/>
      <c r="P50" s="208"/>
      <c r="Q50" s="5"/>
    </row>
    <row r="51" spans="1:17" s="3" customFormat="1" x14ac:dyDescent="0.25">
      <c r="A51" s="5"/>
      <c r="B51" s="54"/>
      <c r="C51" s="59" t="s">
        <v>73</v>
      </c>
      <c r="D51" s="94">
        <v>668.2</v>
      </c>
      <c r="E51" s="94">
        <v>30</v>
      </c>
      <c r="F51" s="94">
        <v>30</v>
      </c>
      <c r="G51" s="60">
        <f t="shared" ref="G51:G54" si="11">D51+E51-F51</f>
        <v>668.2</v>
      </c>
      <c r="H51" s="56"/>
      <c r="I51" s="206"/>
      <c r="J51" s="207"/>
      <c r="K51" s="207"/>
      <c r="L51" s="207"/>
      <c r="M51" s="207"/>
      <c r="N51" s="207"/>
      <c r="O51" s="207"/>
      <c r="P51" s="208"/>
      <c r="Q51" s="5"/>
    </row>
    <row r="52" spans="1:17" s="3" customFormat="1" x14ac:dyDescent="0.25">
      <c r="A52" s="5"/>
      <c r="B52" s="54"/>
      <c r="C52" s="59" t="s">
        <v>74</v>
      </c>
      <c r="D52" s="94">
        <v>458.9</v>
      </c>
      <c r="E52" s="94">
        <v>608.29999999999995</v>
      </c>
      <c r="F52" s="94">
        <v>411.6</v>
      </c>
      <c r="G52" s="60">
        <f t="shared" si="11"/>
        <v>655.5999999999998</v>
      </c>
      <c r="H52" s="56"/>
      <c r="I52" s="206"/>
      <c r="J52" s="207"/>
      <c r="K52" s="207"/>
      <c r="L52" s="207"/>
      <c r="M52" s="207"/>
      <c r="N52" s="207"/>
      <c r="O52" s="207"/>
      <c r="P52" s="208"/>
      <c r="Q52" s="5"/>
    </row>
    <row r="53" spans="1:17" s="3" customFormat="1" x14ac:dyDescent="0.25">
      <c r="A53" s="5"/>
      <c r="B53" s="54"/>
      <c r="C53" s="59" t="s">
        <v>98</v>
      </c>
      <c r="D53" s="94">
        <v>114.3</v>
      </c>
      <c r="E53" s="94">
        <v>85.7</v>
      </c>
      <c r="F53" s="94">
        <v>0</v>
      </c>
      <c r="G53" s="60">
        <f t="shared" si="11"/>
        <v>200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99</v>
      </c>
      <c r="D54" s="94">
        <v>128.6</v>
      </c>
      <c r="E54" s="94">
        <v>400</v>
      </c>
      <c r="F54" s="94">
        <v>528.6</v>
      </c>
      <c r="G54" s="60">
        <f t="shared" si="11"/>
        <v>0</v>
      </c>
      <c r="H54" s="56"/>
      <c r="I54" s="209"/>
      <c r="J54" s="210"/>
      <c r="K54" s="210"/>
      <c r="L54" s="210"/>
      <c r="M54" s="210"/>
      <c r="N54" s="210"/>
      <c r="O54" s="210"/>
      <c r="P54" s="211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79</v>
      </c>
      <c r="D56" s="113" t="s">
        <v>80</v>
      </c>
      <c r="E56" s="113" t="s">
        <v>81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47.34</v>
      </c>
      <c r="E57" s="95">
        <v>47.53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5"/>
      <c r="Q59" s="5"/>
    </row>
    <row r="60" spans="1:17" s="3" customFormat="1" x14ac:dyDescent="0.25">
      <c r="A60" s="5"/>
      <c r="B60" s="142" t="s">
        <v>97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01" t="s">
        <v>119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3"/>
      <c r="Q61" s="5"/>
    </row>
    <row r="62" spans="1:17" s="3" customFormat="1" x14ac:dyDescent="0.25">
      <c r="A62" s="5"/>
      <c r="B62" s="201" t="s">
        <v>110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3"/>
      <c r="Q62" s="5"/>
    </row>
    <row r="63" spans="1:17" s="3" customFormat="1" x14ac:dyDescent="0.25">
      <c r="A63" s="5"/>
      <c r="B63" s="145" t="s">
        <v>54</v>
      </c>
      <c r="C63" s="101"/>
      <c r="D63" s="101"/>
      <c r="E63" s="101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9"/>
      <c r="Q63" s="5"/>
    </row>
    <row r="64" spans="1:17" s="3" customFormat="1" x14ac:dyDescent="0.25">
      <c r="A64" s="5"/>
      <c r="B64" s="145" t="s">
        <v>105</v>
      </c>
      <c r="C64" s="146"/>
      <c r="D64" s="2"/>
      <c r="E64" s="2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9"/>
      <c r="Q64" s="5"/>
    </row>
    <row r="65" spans="1:17" s="3" customFormat="1" x14ac:dyDescent="0.25">
      <c r="A65" s="5"/>
      <c r="B65" s="163" t="s">
        <v>111</v>
      </c>
      <c r="C65" s="164"/>
      <c r="D65" s="165"/>
      <c r="E65" s="165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4"/>
      <c r="Q65" s="5"/>
    </row>
    <row r="66" spans="1:17" s="3" customFormat="1" x14ac:dyDescent="0.25">
      <c r="A66" s="97"/>
      <c r="B66" s="167"/>
      <c r="C66" s="166"/>
      <c r="D66" s="167"/>
      <c r="E66" s="16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97"/>
    </row>
    <row r="67" spans="1:17" s="3" customFormat="1" x14ac:dyDescent="0.25">
      <c r="A67" s="97"/>
      <c r="B67" s="167"/>
      <c r="C67" s="166"/>
      <c r="D67" s="167"/>
      <c r="E67" s="16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97"/>
    </row>
    <row r="68" spans="1:17" s="3" customFormat="1" x14ac:dyDescent="0.25">
      <c r="A68" s="97"/>
      <c r="B68" s="118" t="s">
        <v>100</v>
      </c>
      <c r="C68" s="174"/>
      <c r="D68" s="172"/>
      <c r="E68" s="172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70"/>
      <c r="Q68" s="97"/>
    </row>
    <row r="69" spans="1:17" s="3" customFormat="1" x14ac:dyDescent="0.25">
      <c r="A69" s="97"/>
      <c r="B69" s="173"/>
      <c r="C69" s="146"/>
      <c r="D69" s="171"/>
      <c r="E69" s="171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97"/>
    </row>
    <row r="70" spans="1:17" s="3" customFormat="1" x14ac:dyDescent="0.25">
      <c r="A70" s="5"/>
      <c r="B70" s="145" t="s">
        <v>106</v>
      </c>
      <c r="C70" s="2"/>
      <c r="D70" s="2"/>
      <c r="E70" s="2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9"/>
      <c r="Q70" s="5"/>
    </row>
    <row r="71" spans="1:17" s="3" customFormat="1" x14ac:dyDescent="0.25">
      <c r="A71" s="5"/>
      <c r="B71" s="145" t="s">
        <v>115</v>
      </c>
      <c r="C71" s="2"/>
      <c r="D71" s="2"/>
      <c r="E71" s="2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9"/>
      <c r="Q71" s="5"/>
    </row>
    <row r="72" spans="1:17" s="3" customFormat="1" x14ac:dyDescent="0.25">
      <c r="A72" s="5"/>
      <c r="B72" s="145" t="s">
        <v>112</v>
      </c>
      <c r="C72" s="2"/>
      <c r="D72" s="2"/>
      <c r="E72" s="2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9"/>
      <c r="Q72" s="5"/>
    </row>
    <row r="73" spans="1:17" s="3" customFormat="1" x14ac:dyDescent="0.25">
      <c r="A73" s="5"/>
      <c r="B73" s="145" t="s">
        <v>113</v>
      </c>
      <c r="C73" s="2"/>
      <c r="D73" s="2"/>
      <c r="E73" s="2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5"/>
    </row>
    <row r="74" spans="1:17" s="3" customFormat="1" x14ac:dyDescent="0.25">
      <c r="A74" s="5"/>
      <c r="B74" s="145" t="s">
        <v>114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118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/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/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77"/>
      <c r="C78" s="171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/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7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7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229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1"/>
      <c r="Q102" s="5"/>
    </row>
    <row r="103" spans="1:17" s="3" customFormat="1" x14ac:dyDescent="0.25">
      <c r="A103" s="5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5"/>
    </row>
    <row r="104" spans="1:17" s="3" customFormat="1" x14ac:dyDescent="0.25">
      <c r="A104" s="5"/>
      <c r="B104" s="61" t="s">
        <v>86</v>
      </c>
      <c r="C104" s="141">
        <v>43650</v>
      </c>
      <c r="D104" s="61" t="s">
        <v>82</v>
      </c>
      <c r="E104" s="202" t="s">
        <v>116</v>
      </c>
      <c r="F104" s="202"/>
      <c r="G104" s="202"/>
      <c r="H104" s="61"/>
      <c r="I104" s="61" t="s">
        <v>83</v>
      </c>
      <c r="J104" s="228" t="s">
        <v>117</v>
      </c>
      <c r="K104" s="228"/>
      <c r="L104" s="228"/>
      <c r="M104" s="228"/>
      <c r="N104" s="61"/>
      <c r="O104" s="61"/>
      <c r="P104" s="61"/>
      <c r="Q104" s="5"/>
    </row>
    <row r="105" spans="1:17" s="3" customFormat="1" ht="7.5" customHeight="1" x14ac:dyDescent="0.25">
      <c r="A105" s="5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5"/>
    </row>
    <row r="106" spans="1:17" s="3" customFormat="1" x14ac:dyDescent="0.25">
      <c r="A106" s="5"/>
      <c r="B106" s="61"/>
      <c r="C106" s="61"/>
      <c r="D106" s="61" t="s">
        <v>85</v>
      </c>
      <c r="E106" s="63"/>
      <c r="F106" s="63"/>
      <c r="G106" s="63"/>
      <c r="H106" s="61"/>
      <c r="I106" s="61" t="s">
        <v>85</v>
      </c>
      <c r="J106" s="62"/>
      <c r="K106" s="62"/>
      <c r="L106" s="62"/>
      <c r="M106" s="62"/>
      <c r="N106" s="61"/>
      <c r="O106" s="61"/>
      <c r="P106" s="61"/>
      <c r="Q106" s="5"/>
    </row>
    <row r="107" spans="1:17" s="3" customFormat="1" x14ac:dyDescent="0.25">
      <c r="A107" s="5"/>
      <c r="B107" s="61"/>
      <c r="C107" s="61"/>
      <c r="D107" s="61"/>
      <c r="E107" s="63"/>
      <c r="F107" s="63"/>
      <c r="G107" s="63"/>
      <c r="H107" s="61"/>
      <c r="I107" s="61"/>
      <c r="J107" s="62"/>
      <c r="K107" s="62"/>
      <c r="L107" s="62"/>
      <c r="M107" s="62"/>
      <c r="N107" s="61"/>
      <c r="O107" s="61"/>
      <c r="P107" s="61"/>
      <c r="Q107" s="5"/>
    </row>
    <row r="108" spans="1:17" s="3" customFormat="1" x14ac:dyDescent="0.25">
      <c r="A108" s="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5"/>
    </row>
    <row r="109" spans="1:17" s="3" customForma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x14ac:dyDescent="0.25"/>
    <row r="111" spans="1:17" x14ac:dyDescent="0.25"/>
    <row r="112" spans="1:1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ht="14.45" hidden="1" x14ac:dyDescent="0.3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ht="14.45" hidden="1" x14ac:dyDescent="0.3"/>
    <row r="141" ht="14.45" hidden="1" x14ac:dyDescent="0.3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49">
    <mergeCell ref="E104:G104"/>
    <mergeCell ref="J104:M104"/>
    <mergeCell ref="B102:P102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13:F13"/>
    <mergeCell ref="B10:B13"/>
    <mergeCell ref="J10:O10"/>
    <mergeCell ref="J11:M11"/>
    <mergeCell ref="J12:O12"/>
    <mergeCell ref="J13:L13"/>
    <mergeCell ref="M13:M14"/>
    <mergeCell ref="N13:N14"/>
    <mergeCell ref="D11:G11"/>
    <mergeCell ref="C10:C13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  <rowBreaks count="1" manualBreakCount="1"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2019-07-29T09:17:58Z</cp:lastPrinted>
  <dcterms:created xsi:type="dcterms:W3CDTF">2017-02-23T12:10:09Z</dcterms:created>
  <dcterms:modified xsi:type="dcterms:W3CDTF">2019-07-29T10:31:20Z</dcterms:modified>
</cp:coreProperties>
</file>